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105" windowWidth="14520" windowHeight="12120"/>
  </bookViews>
  <sheets>
    <sheet name="ДТ" sheetId="6" r:id="rId1"/>
  </sheets>
  <calcPr calcId="144525"/>
</workbook>
</file>

<file path=xl/calcChain.xml><?xml version="1.0" encoding="utf-8"?>
<calcChain xmlns="http://schemas.openxmlformats.org/spreadsheetml/2006/main">
  <c r="K6" i="6" l="1"/>
  <c r="L6" i="6" s="1"/>
  <c r="M6" i="6" s="1"/>
  <c r="N6" i="6" s="1"/>
  <c r="H6" i="6"/>
  <c r="I6" i="6" s="1"/>
  <c r="J6" i="6" s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<sst xmlns="http://schemas.openxmlformats.org/spreadsheetml/2006/main" count="23" uniqueCount="23">
  <si>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</si>
  <si>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</si>
  <si>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Наименование предмета контракта</t>
  </si>
  <si>
    <t>Кол-во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</si>
  <si>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</si>
  <si>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</si>
  <si>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</si>
  <si>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(руб.)</t>
  </si>
  <si>
    <t>Цена за единицу изм. с округлением (вниз) до сотых долей после запятой (руб.)</t>
  </si>
  <si>
    <t>Источник информации о цене (руб./ед.изм.)</t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</si>
  <si>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</si>
  <si>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Ценовое предложение №1</t>
  </si>
  <si>
    <t>Ценовое предложение   №2</t>
  </si>
  <si>
    <t>Ценовое предложение №3</t>
  </si>
  <si>
    <t>максимальное заначение цены контракта, определенное методом сопоставимых рыночных цен (анализа рынка)*</t>
  </si>
  <si>
    <t>максимальное заначение цены контракта с учетом округления цены за единицу (руб.)**</t>
  </si>
  <si>
    <t>Однородность совокупности значений выявленных цен, используемых в расчете максимального заначения цены контракта**</t>
  </si>
  <si>
    <t xml:space="preserve">Обоснование максимального заначения цены контракта для нужд МБУ "ГСБ-Парк" в соответствии с п.6 ст. 22 Федерального закона от 5 апреля 2013г. "О контрактной системе в сфере товаров, работ, услуг для обеспечения государственных и муниципальных нужд" и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 приказом Минэкономразвития России от 02.10.2013 № 567 </t>
  </si>
  <si>
    <t xml:space="preserve">Метод сопоставимых рыночных цен (анализ рынка) </t>
  </si>
  <si>
    <t xml:space="preserve">Расчет начальной максимальной цены контракта:
Коэффициент вариации цены: ,  где
σ - среднее квадратичное отклонение,
&lt;ц&gt; - средняя арифметическая величина цены единицы товара,
n – количество значений, используемых в расчете
</t>
  </si>
  <si>
    <t>л</t>
  </si>
  <si>
    <t>В результате проведенного расчета Н(М)ЦК, ЦКЕП контракта составила, руб.:  80 211,25рублей</t>
  </si>
  <si>
    <t xml:space="preserve">Дизельное топливо  летнее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</si>
</sst>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8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6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Border="1" applyAlignment="1">
      <alignment vertical="center"/>
    </xf>
    <xf numFmtId="2" fontId="7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4" fontId="7" fillId="0" borderId="0" xfId="0" applyNumberFormat="1" applyFont="1"/>
    <xf numFmtId="4" fontId="6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952500</xdr:rowOff>
    </xdr:from>
    <xdr:to>
      <xdr:col>8</xdr:col>
      <xdr:colOff>0</xdr:colOff>
      <xdr:row>4</xdr:row>
      <xdr:rowOff>1304925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3962400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4</xdr:row>
      <xdr:rowOff>1238250</xdr:rowOff>
    </xdr:from>
    <xdr:to>
      <xdr:col>8</xdr:col>
      <xdr:colOff>457200</xdr:colOff>
      <xdr:row>4</xdr:row>
      <xdr:rowOff>1466850</xdr:rowOff>
    </xdr:to>
    <xdr:pic>
      <xdr:nvPicPr>
        <xdr:cNvPr id="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86675" y="42481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19050</xdr:colOff>
      <xdr:row>4</xdr:row>
      <xdr:rowOff>952500</xdr:rowOff>
    </xdr:from>
    <xdr:to>
      <xdr:col>8</xdr:col>
      <xdr:colOff>0</xdr:colOff>
      <xdr:row>4</xdr:row>
      <xdr:rowOff>1304925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3962400"/>
          <a:ext cx="10096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304800</xdr:colOff>
      <xdr:row>4</xdr:row>
      <xdr:rowOff>1238250</xdr:rowOff>
    </xdr:from>
    <xdr:to>
      <xdr:col>8</xdr:col>
      <xdr:colOff>457200</xdr:colOff>
      <xdr:row>4</xdr:row>
      <xdr:rowOff>1466850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686675" y="42481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4</xdr:row>
      <xdr:rowOff>952500</xdr:rowOff>
    </xdr:from>
    <xdr:to>
      <xdr:col>10</xdr:col>
      <xdr:colOff>0</xdr:colOff>
      <xdr:row>4</xdr:row>
      <xdr:rowOff>1304925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29625" y="3962400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4</xdr:row>
      <xdr:rowOff>923925</xdr:rowOff>
    </xdr:from>
    <xdr:to>
      <xdr:col>8</xdr:col>
      <xdr:colOff>1019175</xdr:colOff>
      <xdr:row>4</xdr:row>
      <xdr:rowOff>1362075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400925" y="3933825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812800</xdr:colOff>
      <xdr:row>4</xdr:row>
      <xdr:rowOff>1711325</xdr:rowOff>
    </xdr:from>
    <xdr:to>
      <xdr:col>11</xdr:col>
      <xdr:colOff>425450</xdr:colOff>
      <xdr:row>4</xdr:row>
      <xdr:rowOff>2073275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163175" y="32353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304800</xdr:colOff>
      <xdr:row>4</xdr:row>
      <xdr:rowOff>1238250</xdr:rowOff>
    </xdr:from>
    <xdr:to>
      <xdr:col>10</xdr:col>
      <xdr:colOff>457200</xdr:colOff>
      <xdr:row>4</xdr:row>
      <xdr:rowOff>1466850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667875" y="424815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tabSelected="1" zoomScaleNormal="100" workbookViewId="0">
      <selection activeCell="A7" sqref="A7:G7"/>
    </sheetView>
  </sheetViews>
  <sheetFormatPr defaultRowHeight="15" x14ac:dyDescent="0.25"/>
  <cols>
    <col min="1" max="1" width="3.140625" customWidth="1"/>
    <col min="2" max="2" width="36.28515625" customWidth="1"/>
    <col min="3" max="3" width="5.85546875" customWidth="1"/>
    <col min="4" max="4" width="6.85546875" customWidth="1"/>
    <col min="5" max="5" width="13.85546875" customWidth="1"/>
    <col min="6" max="6" width="14.7109375" customWidth="1"/>
    <col min="7" max="7" width="14.5703125" customWidth="1"/>
    <col min="8" max="8" width="15" customWidth="1"/>
    <col min="9" max="9" width="14.140625" customWidth="1"/>
    <col min="10" max="10" width="15.85546875" customWidth="1"/>
    <col min="11" max="11" width="28" customWidth="1"/>
    <col min="14" max="14" width="13.85546875" customWidth="1"/>
  </cols>
  <sheetData>
    <row r="1" spans="1:14" x14ac:dyDescent="0.25">
      <c r="A1" s="2"/>
      <c r="B1" s="7"/>
      <c r="C1" s="7"/>
      <c r="D1" s="2"/>
      <c r="E1" s="2"/>
      <c r="F1" s="2"/>
      <c r="G1" s="2"/>
      <c r="H1" s="2"/>
      <c r="I1" s="2"/>
      <c r="J1" s="2"/>
      <c r="K1" s="6"/>
      <c r="L1" s="24"/>
      <c r="M1" s="24"/>
      <c r="N1" s="24"/>
    </row>
    <row r="2" spans="1:14" ht="50.25" customHeight="1" x14ac:dyDescent="0.25">
      <c r="A2" s="22" t="s">
        <v>17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  <c r="M2" s="23"/>
      <c r="N2" s="23"/>
    </row>
    <row r="3" spans="1:14" ht="15" customHeight="1" x14ac:dyDescent="0.25">
      <c r="A3" s="19"/>
      <c r="B3" s="25" t="s">
        <v>18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5">
      <c r="A4" s="32" t="s">
        <v>0</v>
      </c>
      <c r="B4" s="33" t="s">
        <v>2</v>
      </c>
      <c r="C4" s="33" t="s">
        <v>1</v>
      </c>
      <c r="D4" s="33" t="s">
        <v>3</v>
      </c>
      <c r="E4" s="34" t="s">
        <v>9</v>
      </c>
      <c r="F4" s="34"/>
      <c r="G4" s="34"/>
      <c r="H4" s="35" t="s">
        <v>16</v>
      </c>
      <c r="I4" s="35"/>
      <c r="J4" s="35"/>
      <c r="K4" s="27" t="s">
        <v>14</v>
      </c>
      <c r="L4" s="28"/>
      <c r="M4" s="28"/>
      <c r="N4" s="29"/>
    </row>
    <row r="5" spans="1:14" ht="188.25" customHeight="1" x14ac:dyDescent="0.25">
      <c r="A5" s="32"/>
      <c r="B5" s="33"/>
      <c r="C5" s="33"/>
      <c r="D5" s="33"/>
      <c r="E5" s="3" t="s">
        <v>11</v>
      </c>
      <c r="F5" s="3" t="s">
        <v>12</v>
      </c>
      <c r="G5" s="11" t="s">
        <v>13</v>
      </c>
      <c r="H5" s="3" t="s">
        <v>6</v>
      </c>
      <c r="I5" s="3" t="s">
        <v>4</v>
      </c>
      <c r="J5" s="4" t="s">
        <v>5</v>
      </c>
      <c r="K5" s="1" t="s">
        <v>10</v>
      </c>
      <c r="L5" s="8" t="s">
        <v>7</v>
      </c>
      <c r="M5" s="8" t="s">
        <v>8</v>
      </c>
      <c r="N5" s="3" t="s">
        <v>15</v>
      </c>
    </row>
    <row r="6" spans="1:14" ht="63.75" x14ac:dyDescent="0.25">
      <c r="A6" s="20"/>
      <c r="B6" s="21" t="s">
        <v>22</v>
      </c>
      <c r="C6" s="16" t="s">
        <v>20</v>
      </c>
      <c r="D6" s="18">
        <v>875</v>
      </c>
      <c r="E6" s="5">
        <v>89</v>
      </c>
      <c r="F6" s="14">
        <v>93</v>
      </c>
      <c r="G6" s="17">
        <v>93</v>
      </c>
      <c r="H6" s="14">
        <f>AVERAGE(E6:G6)</f>
        <v>91.666666666666671</v>
      </c>
      <c r="I6" s="13">
        <f>SQRT(((SUM((POWER(E6-H6,2)),(POWER(F6-H6,2)),(POWER(G6-H6,2)))/(COLUMNS(E6:G6)-1))))</f>
        <v>2.3094010767585034</v>
      </c>
      <c r="J6" s="13">
        <f>I6/H6*100</f>
        <v>2.5193466291910944</v>
      </c>
      <c r="K6" s="5">
        <f>((D6/3)*(SUM(E6:G6)))</f>
        <v>80208.333333333343</v>
      </c>
      <c r="L6" s="15">
        <f>K6/D6</f>
        <v>91.666666666666671</v>
      </c>
      <c r="M6" s="5">
        <f>ROUND(L6,2)</f>
        <v>91.67</v>
      </c>
      <c r="N6" s="5">
        <f>M6*D6</f>
        <v>80211.25</v>
      </c>
    </row>
    <row r="7" spans="1:14" x14ac:dyDescent="0.25">
      <c r="A7" s="30" t="s">
        <v>21</v>
      </c>
      <c r="B7" s="31"/>
      <c r="C7" s="31"/>
      <c r="D7" s="31"/>
      <c r="E7" s="31"/>
      <c r="F7" s="31"/>
      <c r="G7" s="31"/>
      <c r="H7" s="9"/>
      <c r="I7" s="9"/>
      <c r="J7" s="9"/>
      <c r="K7" s="10"/>
      <c r="L7" s="2"/>
      <c r="M7" s="2"/>
      <c r="N7" s="12">
        <v>80211.25</v>
      </c>
    </row>
    <row r="8" spans="1:14" ht="15" customHeight="1" x14ac:dyDescent="0.25">
      <c r="A8" s="26" t="s">
        <v>19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"/>
      <c r="M8" s="2"/>
      <c r="N8" s="2"/>
    </row>
    <row r="9" spans="1:14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"/>
      <c r="M9" s="2"/>
      <c r="N9" s="2"/>
    </row>
    <row r="10" spans="1:14" ht="68.25" customHeight="1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</row>
  </sheetData>
  <mergeCells count="13">
    <mergeCell ref="A2:K2"/>
    <mergeCell ref="L2:N2"/>
    <mergeCell ref="L1:N1"/>
    <mergeCell ref="B3:N3"/>
    <mergeCell ref="A8:K10"/>
    <mergeCell ref="K4:N4"/>
    <mergeCell ref="A7:G7"/>
    <mergeCell ref="A4:A5"/>
    <mergeCell ref="B4:B5"/>
    <mergeCell ref="C4:C5"/>
    <mergeCell ref="D4:D5"/>
    <mergeCell ref="E4:G4"/>
    <mergeCell ref="H4:J4"/>
  </mergeCells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2025-12-05T09:59:23Z</cp:lastPrinted>
  <dcterms:created xsi:type="dcterms:W3CDTF">2014-01-15T18:15:09Z</dcterms:created>
  <dcterms:modified xsi:type="dcterms:W3CDTF">2026-10-16T08:27:36Z</dcterms:modified>
</cp:coreProperties>
</file>