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X:\Согласования ЕП 2026\Согласования ЕП\2283_администрация_офисные кресла_200294,62\"/>
    </mc:Choice>
  </mc:AlternateContent>
  <xr:revisionPtr revIDLastSave="0" documentId="13_ncr:1_{4E1F733C-23F4-49B7-9F8B-5C8824028C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(НСЦЕ) нац.режим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0" i="2" l="1"/>
  <c r="O21" i="2"/>
  <c r="O19" i="2"/>
  <c r="N19" i="2"/>
  <c r="N20" i="2"/>
  <c r="Q20" i="2" s="1"/>
  <c r="N21" i="2"/>
  <c r="Q21" i="2" s="1"/>
  <c r="P20" i="2" l="1"/>
  <c r="P21" i="2"/>
  <c r="Q19" i="2"/>
  <c r="O18" i="2"/>
  <c r="N18" i="2"/>
  <c r="Q18" i="2" s="1"/>
  <c r="Q22" i="2" s="1"/>
  <c r="P19" i="2" l="1"/>
  <c r="P18" i="2"/>
</calcChain>
</file>

<file path=xl/sharedStrings.xml><?xml version="1.0" encoding="utf-8"?>
<sst xmlns="http://schemas.openxmlformats.org/spreadsheetml/2006/main" count="60" uniqueCount="46">
  <si>
    <t>№
п/п</t>
  </si>
  <si>
    <t>Единица измерения</t>
  </si>
  <si>
    <t>Цена за единицу товара(работы,услуги) из различных источников ценовой информации</t>
  </si>
  <si>
    <t>Количество</t>
  </si>
  <si>
    <t>Наименование товара (работы,услуги) входящих в объект закупки</t>
  </si>
  <si>
    <t>Дата подготовки обоснования начальной (максимальной) цены контракта:</t>
  </si>
  <si>
    <r>
      <t>Используемый метод определения начальной (максимальной) цены контракта</t>
    </r>
    <r>
      <rPr>
        <sz val="12"/>
        <color indexed="8"/>
        <rFont val="Times New Roman"/>
        <family val="1"/>
      </rPr>
      <t xml:space="preserve">: 
</t>
    </r>
  </si>
  <si>
    <t>метод сопоставимых рыночных цен (анализа рынка)</t>
  </si>
  <si>
    <t xml:space="preserve">Коэффициент вариации цен (%) </t>
  </si>
  <si>
    <t>Средняя цена за единицу товара  (работу,услуги),
руб.</t>
  </si>
  <si>
    <t>Расчет НМЦК:</t>
  </si>
  <si>
    <r>
      <t xml:space="preserve"> начальной (максимальной) цены контракта</t>
    </r>
    <r>
      <rPr>
        <b/>
        <sz val="14"/>
        <color theme="4" tint="-0.249977111117893"/>
        <rFont val="Times New Roman"/>
        <family val="1"/>
        <charset val="204"/>
      </rPr>
      <t xml:space="preserve"> (начальной суммы цен единиц)</t>
    </r>
    <r>
      <rPr>
        <b/>
        <sz val="14"/>
        <color theme="1"/>
        <rFont val="Times New Roman"/>
        <family val="1"/>
        <charset val="204"/>
      </rPr>
      <t xml:space="preserve"> товара, работы, услуги) (далее - НМЦК,</t>
    </r>
    <r>
      <rPr>
        <b/>
        <sz val="14"/>
        <color theme="4" tint="-0.249977111117893"/>
        <rFont val="Times New Roman"/>
        <family val="1"/>
        <charset val="204"/>
      </rPr>
      <t>НСЦЕ</t>
    </r>
    <r>
      <rPr>
        <b/>
        <sz val="14"/>
        <color theme="1"/>
        <rFont val="Times New Roman"/>
        <family val="1"/>
        <charset val="204"/>
      </rPr>
      <t>)</t>
    </r>
  </si>
  <si>
    <t>Основные характеристики объекта закупки</t>
  </si>
  <si>
    <r>
      <t>Обоснование выбранного метода определения начальной (максимальной) цены контракта:</t>
    </r>
    <r>
      <rPr>
        <sz val="12"/>
        <color indexed="8"/>
        <rFont val="Times New Roman"/>
        <family val="1"/>
      </rPr>
      <t xml:space="preserve"> </t>
    </r>
  </si>
  <si>
    <t>Предмет муниципального контракта (контракта)</t>
  </si>
  <si>
    <t>Наименование заказчика</t>
  </si>
  <si>
    <t>Итого</t>
  </si>
  <si>
    <t>х</t>
  </si>
  <si>
    <t>(должность)</t>
  </si>
  <si>
    <r>
      <t xml:space="preserve">НМЦК 
</t>
    </r>
    <r>
      <rPr>
        <b/>
        <sz val="11"/>
        <color theme="4" tint="-0.249977111117893"/>
        <rFont val="Times New Roman"/>
        <family val="1"/>
        <charset val="204"/>
      </rPr>
      <t xml:space="preserve">(НСЦЕ),
</t>
    </r>
    <r>
      <rPr>
        <b/>
        <sz val="11"/>
        <rFont val="Times New Roman"/>
        <family val="1"/>
        <charset val="204"/>
      </rPr>
      <t>сумма руб.</t>
    </r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</si>
  <si>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 в соответствии  с положениями части 6 статьи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нужд", в соответствии с положениями подпункта "в" пункта 7 Постановления Правительства Российской Федерации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</t>
  </si>
  <si>
    <t>Начальная цена контракта/
Максимальная ценая контракта</t>
  </si>
  <si>
    <t>шт.</t>
  </si>
  <si>
    <t>Среднее квадратичное отклонение -(Ϭ)</t>
  </si>
  <si>
    <t>Валюта, используемая для формирования начально-максимальной цены контракта и расчетов с поставщиком: Российский рубль</t>
  </si>
  <si>
    <t>/                                          /</t>
  </si>
  <si>
    <t xml:space="preserve">РАСЧЕТ И ОБОСНОВАНИЕ </t>
  </si>
  <si>
    <t>Администрация Ломоносовского муниципального района Ленинградской области</t>
  </si>
  <si>
    <t>Н.Ю. Александрова</t>
  </si>
  <si>
    <t xml:space="preserve">Ответов на запрос  на дату подготовки обоснования НМЦК не поступило.
</t>
  </si>
  <si>
    <t xml:space="preserve">Запрос  о предоставлении  ценовой информации субъектам которые поставляют идентичные или однородные товары из государств ЕАЭС информация о которых и о поставленных товарах содержится в реестре контрактов
</t>
  </si>
  <si>
    <t xml:space="preserve">Запрос поставщикам (подрядчикам, исполнителям) 
</t>
  </si>
  <si>
    <t xml:space="preserve">Ответственный за Расчет и обоснование НМЦК:      </t>
  </si>
  <si>
    <t xml:space="preserve">                           Заведующая хозяйством администрации</t>
  </si>
  <si>
    <t xml:space="preserve">Запрос  о предоставлении  ценовой информации субъектам информация о которых включена в ГИСП 
https://gisp.gov.ru/company-catalog/company/20035865/ от 13.02.23026   https://gisp.gov.ru/company-catalog/company/20042693/ от 13.02.2026 https://gisp.gov.ru/company-catalog/company/20026412/ от 13.02.2026 </t>
  </si>
  <si>
    <t>Поставка офисных кресел</t>
  </si>
  <si>
    <t>Кресло офисное</t>
  </si>
  <si>
    <t>вх.№54 от 25.09.2026</t>
  </si>
  <si>
    <t xml:space="preserve">вх. №55 от 28.09.2026  
</t>
  </si>
  <si>
    <t xml:space="preserve">вх. №56 от 28.09.2026  </t>
  </si>
  <si>
    <t>31871,00</t>
  </si>
  <si>
    <t>28613,00</t>
  </si>
  <si>
    <t>Кресло для руководителя</t>
  </si>
  <si>
    <t>10957,00</t>
  </si>
  <si>
    <t>Кресло для посетителей</t>
  </si>
  <si>
    <t>9000,00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</si>
</sst>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\-??_р_._-;_-@_-"/>
  </numFmts>
  <fonts count="2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 Cyr"/>
      <charset val="1"/>
    </font>
    <font>
      <sz val="10"/>
      <name val="Arial Cy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4" tint="-0.249977111117893"/>
      <name val="Times New Roman"/>
      <family val="1"/>
      <charset val="204"/>
    </font>
    <font>
      <b/>
      <sz val="11"/>
      <color theme="4" tint="-0.249977111117893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2"/>
      <color theme="4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6" fillId="0" borderId="0"/>
    <xf numFmtId="0" fontId="7" fillId="0" borderId="0"/>
    <xf numFmtId="0" fontId="7" fillId="0" borderId="0"/>
    <xf numFmtId="164" fontId="5" fillId="0" borderId="0" applyFill="0" applyBorder="0" applyAlignment="0" applyProtection="0"/>
  </cellStyleXfs>
  <cellXfs count="70">
    <xf numFmtId="0" fontId="0" fillId="0" borderId="0" xfId="0"/>
    <xf numFmtId="0" fontId="2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1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17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/>
    <xf numFmtId="2" fontId="18" fillId="0" borderId="1" xfId="0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2" fontId="18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8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2" borderId="2" xfId="0" applyFont="1" applyFill="1" applyBorder="1"/>
    <xf numFmtId="0" fontId="18" fillId="0" borderId="2" xfId="0" applyFont="1" applyBorder="1"/>
    <xf numFmtId="2" fontId="18" fillId="0" borderId="2" xfId="0" applyNumberFormat="1" applyFont="1" applyBorder="1" applyAlignment="1">
      <alignment vertical="center"/>
    </xf>
    <xf numFmtId="2" fontId="18" fillId="0" borderId="2" xfId="0" applyNumberFormat="1" applyFont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9" fillId="0" borderId="4" xfId="1" applyFont="1" applyBorder="1" applyAlignment="1">
      <alignment vertical="top" wrapText="1"/>
    </xf>
    <xf numFmtId="0" fontId="9" fillId="0" borderId="5" xfId="1" applyFont="1" applyBorder="1" applyAlignment="1">
      <alignment vertical="top" wrapText="1"/>
    </xf>
    <xf numFmtId="0" fontId="9" fillId="0" borderId="6" xfId="1" applyFont="1" applyBorder="1" applyAlignment="1">
      <alignment vertical="top" wrapText="1"/>
    </xf>
    <xf numFmtId="14" fontId="9" fillId="0" borderId="1" xfId="1" applyNumberFormat="1" applyFont="1" applyBorder="1" applyAlignment="1">
      <alignment horizontal="left"/>
    </xf>
    <xf numFmtId="0" fontId="9" fillId="0" borderId="1" xfId="1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" fontId="9" fillId="0" borderId="1" xfId="1" applyNumberFormat="1" applyFont="1" applyBorder="1" applyAlignment="1">
      <alignment horizontal="left"/>
    </xf>
    <xf numFmtId="0" fontId="10" fillId="0" borderId="0" xfId="1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6" fillId="2" borderId="4" xfId="1" applyFont="1" applyFill="1" applyBorder="1" applyAlignment="1">
      <alignment vertical="top" wrapText="1"/>
    </xf>
    <xf numFmtId="0" fontId="16" fillId="2" borderId="5" xfId="1" applyFont="1" applyFill="1" applyBorder="1" applyAlignment="1">
      <alignment vertical="top" wrapText="1"/>
    </xf>
    <xf numFmtId="0" fontId="16" fillId="2" borderId="6" xfId="1" applyFont="1" applyFill="1" applyBorder="1" applyAlignment="1">
      <alignment vertical="top" wrapText="1"/>
    </xf>
    <xf numFmtId="0" fontId="0" fillId="0" borderId="0" xfId="0" applyAlignment="1">
      <alignment horizontal="left"/>
    </xf>
    <xf numFmtId="0" fontId="3" fillId="0" borderId="4" xfId="0" applyFont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4" xfId="1" applyFont="1" applyBorder="1"/>
    <xf numFmtId="0" fontId="9" fillId="0" borderId="5" xfId="1" applyFont="1" applyBorder="1"/>
    <xf numFmtId="0" fontId="9" fillId="0" borderId="6" xfId="1" applyFont="1" applyBorder="1"/>
    <xf numFmtId="0" fontId="10" fillId="2" borderId="4" xfId="1" applyFont="1" applyFill="1" applyBorder="1" applyAlignment="1">
      <alignment vertical="top" wrapText="1"/>
    </xf>
    <xf numFmtId="0" fontId="10" fillId="2" borderId="5" xfId="1" applyFont="1" applyFill="1" applyBorder="1" applyAlignment="1">
      <alignment vertical="top" wrapText="1"/>
    </xf>
    <xf numFmtId="0" fontId="10" fillId="2" borderId="6" xfId="1" applyFont="1" applyFill="1" applyBorder="1" applyAlignment="1">
      <alignment vertical="top" wrapText="1"/>
    </xf>
    <xf numFmtId="0" fontId="10" fillId="2" borderId="1" xfId="1" applyFont="1" applyFill="1" applyBorder="1" applyAlignment="1">
      <alignment horizontal="left" vertical="center" wrapText="1"/>
    </xf>
    <xf numFmtId="0" fontId="10" fillId="2" borderId="1" xfId="1" applyFont="1" applyFill="1" applyBorder="1" applyAlignment="1">
      <alignment horizontal="left" vertical="top" wrapText="1"/>
    </xf>
  </cellXfs>
  <cellStyles count="6">
    <cellStyle name="Обычный" xfId="0" builtinId="0"/>
    <cellStyle name="Обычный 2" xfId="2" xr:uid="{00000000-0005-0000-0000-000001000000}"/>
    <cellStyle name="Обычный 3" xfId="3" xr:uid="{00000000-0005-0000-0000-000002000000}"/>
    <cellStyle name="Обычный 4" xfId="4" xr:uid="{00000000-0005-0000-0000-000003000000}"/>
    <cellStyle name="Обычный 5" xfId="1" xr:uid="{00000000-0005-0000-0000-000004000000}"/>
    <cellStyle name="Финансовый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27"/>
  <sheetViews>
    <sheetView tabSelected="1" topLeftCell="A4" zoomScale="70" zoomScaleNormal="70" workbookViewId="0">
      <selection activeCell="E6" sqref="E6:Q6"/>
    </sheetView>
  </sheetViews>
  <sheetFormatPr defaultRowHeight="15"/>
  <cols>
    <col min="1" max="1" width="4.140625" customWidth="1"/>
    <col min="2" max="2" width="22.5703125" customWidth="1"/>
    <col min="3" max="3" width="7.42578125" customWidth="1"/>
    <col min="4" max="4" width="6.5703125" customWidth="1"/>
    <col min="5" max="5" width="16.140625" customWidth="1"/>
    <col min="6" max="6" width="13.28515625" customWidth="1"/>
    <col min="7" max="7" width="15.140625" customWidth="1"/>
    <col min="8" max="8" width="20.140625" customWidth="1"/>
    <col min="9" max="9" width="19" customWidth="1"/>
    <col min="10" max="10" width="17.85546875" customWidth="1"/>
    <col min="11" max="11" width="20.140625" customWidth="1"/>
    <col min="12" max="12" width="19" customWidth="1"/>
    <col min="13" max="13" width="17.85546875" customWidth="1"/>
    <col min="14" max="15" width="17.42578125" customWidth="1"/>
    <col min="16" max="16" width="15" customWidth="1"/>
    <col min="17" max="17" width="13.42578125" customWidth="1"/>
  </cols>
  <sheetData>
    <row r="2" spans="1:17" ht="18.75">
      <c r="A2" s="60" t="s">
        <v>26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5"/>
    </row>
    <row r="3" spans="1:17" ht="18.75">
      <c r="A3" s="61" t="s">
        <v>11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2"/>
    </row>
    <row r="4" spans="1:17" ht="18.7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7" ht="18" customHeight="1">
      <c r="A5" s="35" t="s">
        <v>15</v>
      </c>
      <c r="B5" s="35"/>
      <c r="C5" s="35"/>
      <c r="D5" s="35"/>
      <c r="E5" s="35" t="s">
        <v>27</v>
      </c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</row>
    <row r="6" spans="1:17" ht="18" customHeight="1">
      <c r="A6" s="35" t="s">
        <v>14</v>
      </c>
      <c r="B6" s="35"/>
      <c r="C6" s="35"/>
      <c r="D6" s="35"/>
      <c r="E6" s="35" t="s">
        <v>35</v>
      </c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</row>
    <row r="7" spans="1:17" ht="18" customHeight="1">
      <c r="A7" s="62" t="s">
        <v>12</v>
      </c>
      <c r="B7" s="63"/>
      <c r="C7" s="63"/>
      <c r="D7" s="64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</row>
    <row r="8" spans="1:17" ht="19.5" customHeight="1">
      <c r="A8" s="65" t="s">
        <v>6</v>
      </c>
      <c r="B8" s="66"/>
      <c r="C8" s="66"/>
      <c r="D8" s="67"/>
      <c r="E8" s="68" t="s">
        <v>7</v>
      </c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spans="1:17" ht="72" customHeight="1">
      <c r="A9" s="65" t="s">
        <v>13</v>
      </c>
      <c r="B9" s="66"/>
      <c r="C9" s="66"/>
      <c r="D9" s="67"/>
      <c r="E9" s="69" t="s">
        <v>20</v>
      </c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spans="1:17" ht="30" customHeight="1">
      <c r="A10" s="31" t="s">
        <v>5</v>
      </c>
      <c r="B10" s="32"/>
      <c r="C10" s="32"/>
      <c r="D10" s="33"/>
      <c r="E10" s="34">
        <v>46297</v>
      </c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</row>
    <row r="11" spans="1:17" ht="30" customHeight="1">
      <c r="A11" s="44" t="s">
        <v>21</v>
      </c>
      <c r="B11" s="45"/>
      <c r="C11" s="45"/>
      <c r="D11" s="46"/>
      <c r="E11" s="39">
        <v>200294.62</v>
      </c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2" spans="1:17" ht="15.75" customHeight="1">
      <c r="A12" s="40" t="s">
        <v>10</v>
      </c>
      <c r="B12" s="40"/>
      <c r="C12" s="4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7" ht="18.75" customHeight="1">
      <c r="A13" s="41" t="s">
        <v>0</v>
      </c>
      <c r="B13" s="41" t="s">
        <v>4</v>
      </c>
      <c r="C13" s="41" t="s">
        <v>1</v>
      </c>
      <c r="D13" s="41" t="s">
        <v>3</v>
      </c>
      <c r="E13" s="36" t="s">
        <v>2</v>
      </c>
      <c r="F13" s="36"/>
      <c r="G13" s="36"/>
      <c r="H13" s="36"/>
      <c r="I13" s="36"/>
      <c r="J13" s="36"/>
      <c r="K13" s="36"/>
      <c r="L13" s="36"/>
      <c r="M13" s="36"/>
      <c r="N13" s="36" t="s">
        <v>9</v>
      </c>
      <c r="O13" s="41" t="s">
        <v>23</v>
      </c>
      <c r="P13" s="36" t="s">
        <v>8</v>
      </c>
      <c r="Q13" s="36" t="s">
        <v>19</v>
      </c>
    </row>
    <row r="14" spans="1:17" ht="108" customHeight="1">
      <c r="A14" s="42"/>
      <c r="B14" s="42"/>
      <c r="C14" s="42"/>
      <c r="D14" s="42"/>
      <c r="E14" s="38" t="s">
        <v>34</v>
      </c>
      <c r="F14" s="38"/>
      <c r="G14" s="38"/>
      <c r="H14" s="51" t="s">
        <v>30</v>
      </c>
      <c r="I14" s="52"/>
      <c r="J14" s="53"/>
      <c r="K14" s="43" t="s">
        <v>31</v>
      </c>
      <c r="L14" s="43"/>
      <c r="M14" s="43"/>
      <c r="N14" s="36"/>
      <c r="O14" s="42"/>
      <c r="P14" s="36"/>
      <c r="Q14" s="37"/>
    </row>
    <row r="15" spans="1:17" ht="68.25" customHeight="1">
      <c r="A15" s="42"/>
      <c r="B15" s="42"/>
      <c r="C15" s="42"/>
      <c r="D15" s="42"/>
      <c r="E15" s="19"/>
      <c r="F15" s="19"/>
      <c r="G15" s="19"/>
      <c r="H15" s="13"/>
      <c r="I15" s="13"/>
      <c r="J15" s="13"/>
      <c r="K15" s="19" t="s">
        <v>37</v>
      </c>
      <c r="L15" s="19" t="s">
        <v>38</v>
      </c>
      <c r="M15" s="19" t="s">
        <v>39</v>
      </c>
      <c r="N15" s="36"/>
      <c r="O15" s="42"/>
      <c r="P15" s="36"/>
      <c r="Q15" s="37"/>
    </row>
    <row r="16" spans="1:17" ht="48.75" customHeight="1">
      <c r="A16" s="17"/>
      <c r="B16" s="17"/>
      <c r="C16" s="18"/>
      <c r="D16" s="17"/>
      <c r="E16" s="54" t="s">
        <v>29</v>
      </c>
      <c r="F16" s="55"/>
      <c r="G16" s="56"/>
      <c r="H16" s="57"/>
      <c r="I16" s="58"/>
      <c r="J16" s="59"/>
      <c r="K16" s="38"/>
      <c r="L16" s="38"/>
      <c r="M16" s="38"/>
      <c r="N16" s="15"/>
      <c r="O16" s="15"/>
      <c r="P16" s="15"/>
      <c r="Q16" s="16"/>
    </row>
    <row r="17" spans="1:17">
      <c r="A17" s="1">
        <v>1</v>
      </c>
      <c r="B17" s="1">
        <v>2</v>
      </c>
      <c r="C17" s="1">
        <v>3</v>
      </c>
      <c r="D17" s="1">
        <v>4</v>
      </c>
      <c r="E17" s="20">
        <v>5</v>
      </c>
      <c r="F17" s="20">
        <v>6</v>
      </c>
      <c r="G17" s="20">
        <v>7</v>
      </c>
      <c r="H17" s="1">
        <v>8</v>
      </c>
      <c r="I17" s="1">
        <v>9</v>
      </c>
      <c r="J17" s="1">
        <v>10</v>
      </c>
      <c r="K17" s="1">
        <v>8</v>
      </c>
      <c r="L17" s="1">
        <v>9</v>
      </c>
      <c r="M17" s="1">
        <v>10</v>
      </c>
      <c r="N17" s="1">
        <v>17</v>
      </c>
      <c r="O17" s="1"/>
      <c r="P17" s="1">
        <v>18</v>
      </c>
      <c r="Q17" s="1">
        <v>19</v>
      </c>
    </row>
    <row r="18" spans="1:17" ht="82.5" customHeight="1">
      <c r="A18" s="29">
        <v>1</v>
      </c>
      <c r="B18" s="30" t="s">
        <v>42</v>
      </c>
      <c r="C18" s="9" t="s">
        <v>22</v>
      </c>
      <c r="D18" s="9">
        <v>1</v>
      </c>
      <c r="E18" s="24"/>
      <c r="F18" s="24"/>
      <c r="G18" s="24"/>
      <c r="H18" s="25"/>
      <c r="I18" s="25"/>
      <c r="J18" s="25"/>
      <c r="K18" s="23" t="s">
        <v>40</v>
      </c>
      <c r="L18" s="26">
        <v>35800</v>
      </c>
      <c r="M18" s="26">
        <v>42570</v>
      </c>
      <c r="N18" s="27">
        <f>ROUND((K18+L18+M18)/3,2)</f>
        <v>36747</v>
      </c>
      <c r="O18" s="11">
        <f>STDEV(K18:M18)</f>
        <v>4787.1129086329265</v>
      </c>
      <c r="P18" s="11">
        <f>O18/N18*100</f>
        <v>13.027221021125335</v>
      </c>
      <c r="Q18" s="11">
        <f>N18*D18</f>
        <v>36747</v>
      </c>
    </row>
    <row r="19" spans="1:17" ht="78.75" customHeight="1">
      <c r="A19" s="29">
        <v>2</v>
      </c>
      <c r="B19" s="30" t="s">
        <v>42</v>
      </c>
      <c r="C19" s="9" t="s">
        <v>22</v>
      </c>
      <c r="D19" s="9">
        <v>1</v>
      </c>
      <c r="E19" s="21"/>
      <c r="F19" s="21"/>
      <c r="G19" s="21"/>
      <c r="H19" s="10"/>
      <c r="I19" s="10"/>
      <c r="J19" s="10"/>
      <c r="K19" s="28" t="s">
        <v>41</v>
      </c>
      <c r="L19" s="14">
        <v>32750</v>
      </c>
      <c r="M19" s="14">
        <v>38190</v>
      </c>
      <c r="N19" s="27">
        <f t="shared" ref="N19:N21" si="0">ROUND((K19+L19+M19)/3,2)</f>
        <v>33184.33</v>
      </c>
      <c r="O19" s="11">
        <f>STDEV(K19:M19)</f>
        <v>3846.6608896548187</v>
      </c>
      <c r="P19" s="11">
        <f>O19/N19*100</f>
        <v>11.591799170436222</v>
      </c>
      <c r="Q19" s="11">
        <f>N19*D19</f>
        <v>33184.33</v>
      </c>
    </row>
    <row r="20" spans="1:17" ht="78.75" customHeight="1">
      <c r="A20" s="29">
        <v>3</v>
      </c>
      <c r="B20" s="30" t="s">
        <v>36</v>
      </c>
      <c r="C20" s="9" t="s">
        <v>22</v>
      </c>
      <c r="D20" s="9">
        <v>1</v>
      </c>
      <c r="E20" s="21"/>
      <c r="F20" s="21"/>
      <c r="G20" s="21"/>
      <c r="H20" s="10"/>
      <c r="I20" s="10"/>
      <c r="J20" s="10"/>
      <c r="K20" s="28" t="s">
        <v>43</v>
      </c>
      <c r="L20" s="14">
        <v>12600</v>
      </c>
      <c r="M20" s="14">
        <v>13533</v>
      </c>
      <c r="N20" s="27">
        <f t="shared" si="0"/>
        <v>12363.33</v>
      </c>
      <c r="O20" s="11">
        <f t="shared" ref="O20:O21" si="1">STDEV(K20:M20)</f>
        <v>659.73062684704882</v>
      </c>
      <c r="P20" s="11">
        <f t="shared" ref="P20:P21" si="2">O20/N20*100</f>
        <v>5.3361887682934031</v>
      </c>
      <c r="Q20" s="11">
        <f t="shared" ref="Q20:Q21" si="3">N20*D20</f>
        <v>12363.33</v>
      </c>
    </row>
    <row r="21" spans="1:17" ht="78.75" customHeight="1">
      <c r="A21" s="29">
        <v>4</v>
      </c>
      <c r="B21" s="30" t="s">
        <v>44</v>
      </c>
      <c r="C21" s="9" t="s">
        <v>22</v>
      </c>
      <c r="D21" s="9">
        <v>12</v>
      </c>
      <c r="E21" s="21"/>
      <c r="F21" s="21"/>
      <c r="G21" s="21"/>
      <c r="H21" s="10"/>
      <c r="I21" s="10"/>
      <c r="J21" s="10"/>
      <c r="K21" s="28" t="s">
        <v>45</v>
      </c>
      <c r="L21" s="14">
        <v>9800</v>
      </c>
      <c r="M21" s="14">
        <v>10700</v>
      </c>
      <c r="N21" s="27">
        <f t="shared" si="0"/>
        <v>9833.33</v>
      </c>
      <c r="O21" s="11">
        <f t="shared" si="1"/>
        <v>636.3961030678928</v>
      </c>
      <c r="P21" s="11">
        <f t="shared" si="2"/>
        <v>6.4718269708012723</v>
      </c>
      <c r="Q21" s="11">
        <f t="shared" si="3"/>
        <v>117999.95999999999</v>
      </c>
    </row>
    <row r="22" spans="1:17" ht="45" customHeight="1">
      <c r="A22" s="48" t="s">
        <v>16</v>
      </c>
      <c r="B22" s="49"/>
      <c r="C22" s="49"/>
      <c r="D22" s="50"/>
      <c r="E22" s="22" t="s">
        <v>17</v>
      </c>
      <c r="F22" s="22" t="s">
        <v>17</v>
      </c>
      <c r="G22" s="22" t="s">
        <v>17</v>
      </c>
      <c r="H22" s="4" t="s">
        <v>17</v>
      </c>
      <c r="I22" s="4" t="s">
        <v>17</v>
      </c>
      <c r="J22" s="4" t="s">
        <v>17</v>
      </c>
      <c r="K22" s="4" t="s">
        <v>17</v>
      </c>
      <c r="L22" s="4" t="s">
        <v>17</v>
      </c>
      <c r="M22" s="4" t="s">
        <v>17</v>
      </c>
      <c r="N22" s="4" t="s">
        <v>17</v>
      </c>
      <c r="O22" s="4"/>
      <c r="P22" s="4" t="s">
        <v>17</v>
      </c>
      <c r="Q22" s="12">
        <f>SUM(Q18:Q21)</f>
        <v>200294.62</v>
      </c>
    </row>
    <row r="24" spans="1:17">
      <c r="A24" s="47" t="s">
        <v>24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</row>
    <row r="25" spans="1:17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ht="36.75" customHeight="1">
      <c r="A26" s="6"/>
      <c r="B26" s="6"/>
      <c r="C26" s="6" t="s">
        <v>32</v>
      </c>
      <c r="D26" s="6"/>
      <c r="E26" s="6"/>
      <c r="F26" s="7" t="s">
        <v>33</v>
      </c>
      <c r="G26" s="6"/>
      <c r="H26" s="7" t="s">
        <v>25</v>
      </c>
      <c r="I26" s="6" t="s">
        <v>28</v>
      </c>
      <c r="J26" s="6"/>
      <c r="K26" s="6"/>
      <c r="L26" s="6"/>
      <c r="M26" s="6"/>
      <c r="N26" s="6"/>
      <c r="O26" s="6"/>
      <c r="P26" s="6"/>
      <c r="Q26" s="6"/>
    </row>
    <row r="27" spans="1:17">
      <c r="A27" s="6"/>
      <c r="B27" s="6"/>
      <c r="C27" s="6"/>
      <c r="D27" s="6"/>
      <c r="E27" s="6"/>
      <c r="F27" s="8" t="s">
        <v>18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</row>
  </sheetData>
  <mergeCells count="34">
    <mergeCell ref="A7:D7"/>
    <mergeCell ref="E7:Q7"/>
    <mergeCell ref="A8:D8"/>
    <mergeCell ref="E8:Q8"/>
    <mergeCell ref="A9:D9"/>
    <mergeCell ref="E9:Q9"/>
    <mergeCell ref="A2:N2"/>
    <mergeCell ref="A3:N3"/>
    <mergeCell ref="A5:D5"/>
    <mergeCell ref="E5:Q5"/>
    <mergeCell ref="A6:D6"/>
    <mergeCell ref="E6:Q6"/>
    <mergeCell ref="A24:Q24"/>
    <mergeCell ref="O13:O15"/>
    <mergeCell ref="A22:D22"/>
    <mergeCell ref="H14:J14"/>
    <mergeCell ref="E16:G16"/>
    <mergeCell ref="H16:J16"/>
    <mergeCell ref="K16:M16"/>
    <mergeCell ref="A10:D10"/>
    <mergeCell ref="E10:Q10"/>
    <mergeCell ref="Q13:Q15"/>
    <mergeCell ref="E14:G14"/>
    <mergeCell ref="E11:Q11"/>
    <mergeCell ref="A12:C12"/>
    <mergeCell ref="A13:A15"/>
    <mergeCell ref="B13:B15"/>
    <mergeCell ref="C13:C15"/>
    <mergeCell ref="D13:D15"/>
    <mergeCell ref="E13:M13"/>
    <mergeCell ref="N13:N15"/>
    <mergeCell ref="K14:M14"/>
    <mergeCell ref="A11:D11"/>
    <mergeCell ref="P13:P15"/>
  </mergeCells>
  <pageMargins left="0.7" right="0.7" top="0.75" bottom="0.75" header="0.3" footer="0.3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НМЦК(НСЦЕ) нац.режим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Горевая Наталья Леонидовна</dc:creator>
  <cp:lastModifiedBy>Канунникова Анастасия Анатольевна</cp:lastModifiedBy>
  <cp:lastPrinted>2026-10-02T12:25:38Z</cp:lastPrinted>
  <dcterms:created xsi:type="dcterms:W3CDTF">2025-02-03T00:52:55Z</dcterms:created>
  <dcterms:modified xsi:type="dcterms:W3CDTF">2026-10-08T06:51:33Z</dcterms:modified>
</cp:coreProperties>
</file>