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26\935 Шиномонтаж Осень (ЭМЛО)\"/>
    </mc:Choice>
  </mc:AlternateContent>
  <bookViews>
    <workbookView xWindow="0" yWindow="0" windowWidth="28800" windowHeight="12435"/>
  </bookViews>
  <sheets>
    <sheet name="Лист 1" sheetId="5" r:id="rId1"/>
  </sheets>
  <definedNames>
    <definedName name="_xlnm._FilterDatabase" localSheetId="0" hidden="1">'Лист 1'!$A$9:$M$10</definedName>
  </definedNames>
  <calcPr calcId="152511" refMode="R1C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5" l="1"/>
  <c r="L15" i="5"/>
  <c r="M15" i="5" s="1"/>
  <c r="I14" i="5"/>
  <c r="L14" i="5"/>
  <c r="M14" i="5" s="1"/>
  <c r="J15" i="5"/>
  <c r="K15" i="5" s="1"/>
  <c r="J14" i="5"/>
  <c r="K14" i="5" s="1"/>
  <c r="I11" i="5" l="1"/>
  <c r="J11" i="5"/>
  <c r="K11" i="5" s="1"/>
  <c r="L11" i="5"/>
  <c r="I12" i="5"/>
  <c r="J12" i="5"/>
  <c r="K12" i="5" s="1"/>
  <c r="L12" i="5"/>
  <c r="M12" i="5" s="1"/>
  <c r="I13" i="5"/>
  <c r="J13" i="5"/>
  <c r="K13" i="5" s="1"/>
  <c r="L13" i="5"/>
  <c r="M13" i="5" l="1"/>
  <c r="M11" i="5"/>
  <c r="L10" i="5"/>
  <c r="I10" i="5"/>
  <c r="J10" i="5"/>
  <c r="K10" i="5" s="1"/>
  <c r="K16" i="5" s="1"/>
  <c r="M10" i="5" l="1"/>
</calcChain>
</file>

<file path=xl/sharedStrings.xml><?xml version="1.0" encoding="utf-8"?>
<sst xmlns="http://schemas.openxmlformats.org/spreadsheetml/2006/main" count="42" uniqueCount="33">
  <si>
    <t>№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</si>
  <si>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</si>
  <si>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</si>
  <si>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</si>
  <si>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</si>
  <si>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</si>
  <si>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</si>
  <si>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</si>
  <si>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</si>
  <si>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</si>
  <si>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</si>
  <si>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</si>
  <si>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</si>
  <si>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>Минимальная цена за единицу, руб.</t>
  </si>
  <si>
    <t>Характеристики объекта закупки указаны в описании объекта закупки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</si>
  <si>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(Письма Минфина России от 8.09.2017г. № 24-01-09/58179, от 11.09.2017г. № 24-01-10/58699, от 16.03.2020г. № 24-01-08/19862, от 28.07.2020г. № 24-01-07/66147).</t>
  </si>
  <si>
    <t>Наименование товара, услуги (работы)</t>
  </si>
  <si>
    <t>Шиномонтажный комплекс услуг. Снятие с автомобиля, перебортировка, балансировка, установка на автомобиль колес R15 Лада Гранта</t>
  </si>
  <si>
    <t>Шиномонтажный комплекс услуг. Снятие с автомобиля, перебортировка, балансировка, установка на автомобиль колес R16 Лада Нива</t>
  </si>
  <si>
    <t>Шиномонтажный комплекс услуг. Снятие с автомобиля, перебортировка, балансировка, установка на автомобиль колес R16 УАЗ</t>
  </si>
  <si>
    <t>Шиномонтажный комплекс услуг. Снятие с автомобиля, перебортировка, балансировка, установка на автомобиль колес R17 Тойота Камри</t>
  </si>
  <si>
    <t>45.20.21.223</t>
  </si>
  <si>
    <t>Усл. ед.</t>
  </si>
  <si>
    <t>Шиномонтажный комплекс услуг. Снятие с автомобиля, перебортировка, балансировка, установка на автомобиль колес R16 Газель Некст</t>
  </si>
  <si>
    <t>Оказание шиномонтажных услуг для автотранспортных средств ГБУЗ ЛО «Гатчинская КМБ»</t>
  </si>
  <si>
    <t>Шт</t>
  </si>
  <si>
    <t xml:space="preserve"> Перебортировка, балансировка одного колеса R15 Лада Ларгус</t>
  </si>
  <si>
    <t xml:space="preserve"> Вх. 6588 от 16.10.2026 Цена (руб)</t>
  </si>
  <si>
    <t xml:space="preserve"> Вх. 6589 от 16.10.2026 Цена (руб)</t>
  </si>
  <si>
    <t xml:space="preserve"> Вх. 6590 от 16.10.2026 Цена (руб)</t>
  </si>
  <si>
    <r>
      <t xml:space="preserve">На основании проведенного анализа рынка и расчетов, НМЦК составляет: </t>
    </r>
    <r>
      <rPr>
        <b/>
        <sz val="12"/>
        <color theme="1"/>
        <rFont val="Times New Roman"/>
        <family val="1"/>
        <charset val="204"/>
      </rPr>
      <t>66 000</t>
    </r>
    <r>
      <rPr>
        <sz val="12"/>
        <color theme="1"/>
        <rFont val="Times New Roman"/>
        <family val="1"/>
        <charset val="204"/>
      </rPr>
      <t xml:space="preserve"> рубл. 00 коп.</t>
    </r>
  </si>
  <si>
    <t>Расчет произвел</t>
  </si>
  <si>
    <t>Телегин И.А.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</si>
</sst>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19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6" fillId="0" borderId="0" applyFont="0" applyFill="0" applyBorder="0" applyAlignment="0" applyProtection="0">
      <alignment vertical="center"/>
    </xf>
    <xf numFmtId="0" fontId="4" fillId="0" borderId="0"/>
    <xf numFmtId="0" fontId="6" fillId="0" borderId="0"/>
    <xf numFmtId="165" fontId="5" fillId="0" borderId="0" applyBorder="0" applyProtection="0"/>
    <xf numFmtId="165" fontId="5" fillId="0" borderId="0" applyBorder="0" applyProtection="0"/>
    <xf numFmtId="165" fontId="5" fillId="0" borderId="0" applyBorder="0" applyProtection="0"/>
    <xf numFmtId="0" fontId="5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166" fontId="1" fillId="0" borderId="0" xfId="1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1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2" xfId="0" applyFont="1" applyBorder="1" applyAlignment="1">
      <alignment horizontal="center" vertical="top" wrapText="1"/>
    </xf>
    <xf numFmtId="4" fontId="13" fillId="0" borderId="4" xfId="0" applyNumberFormat="1" applyFont="1" applyFill="1" applyBorder="1" applyAlignment="1">
      <alignment horizontal="center" vertical="center"/>
    </xf>
    <xf numFmtId="166" fontId="11" fillId="2" borderId="4" xfId="1" applyNumberFormat="1" applyFont="1" applyFill="1" applyBorder="1" applyAlignment="1" applyProtection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 wrapText="1"/>
    </xf>
    <xf numFmtId="166" fontId="2" fillId="2" borderId="0" xfId="1" applyNumberFormat="1" applyFont="1" applyFill="1" applyBorder="1" applyAlignment="1">
      <alignment horizontal="center" wrapText="1"/>
    </xf>
    <xf numFmtId="4" fontId="14" fillId="0" borderId="5" xfId="1" applyNumberFormat="1" applyFont="1" applyBorder="1" applyAlignment="1" applyProtection="1">
      <alignment horizontal="center" vertical="top" wrapText="1"/>
    </xf>
    <xf numFmtId="0" fontId="16" fillId="0" borderId="4" xfId="0" applyFont="1" applyBorder="1" applyAlignment="1">
      <alignment horizontal="center" vertical="center" wrapText="1"/>
    </xf>
    <xf numFmtId="4" fontId="13" fillId="3" borderId="4" xfId="0" applyNumberFormat="1" applyFont="1" applyFill="1" applyBorder="1" applyAlignment="1">
      <alignment horizontal="center" vertical="center"/>
    </xf>
    <xf numFmtId="166" fontId="11" fillId="0" borderId="4" xfId="1" applyNumberFormat="1" applyFont="1" applyBorder="1" applyAlignment="1" applyProtection="1">
      <alignment horizontal="center" vertical="center" wrapText="1"/>
    </xf>
    <xf numFmtId="166" fontId="8" fillId="0" borderId="4" xfId="1" applyNumberFormat="1" applyFont="1" applyBorder="1" applyAlignment="1">
      <alignment horizontal="center" vertical="center" wrapText="1"/>
    </xf>
    <xf numFmtId="166" fontId="8" fillId="2" borderId="4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66" fontId="10" fillId="2" borderId="2" xfId="1" applyNumberFormat="1" applyFont="1" applyFill="1" applyBorder="1" applyAlignment="1">
      <alignment horizontal="center" vertical="top" wrapText="1"/>
    </xf>
    <xf numFmtId="166" fontId="10" fillId="0" borderId="2" xfId="1" applyNumberFormat="1" applyFont="1" applyBorder="1" applyAlignment="1">
      <alignment horizontal="center" vertical="top" wrapText="1"/>
    </xf>
    <xf numFmtId="0" fontId="12" fillId="0" borderId="4" xfId="0" applyFont="1" applyBorder="1" applyAlignment="1">
      <alignment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8" fillId="0" borderId="0" xfId="0" applyFont="1" applyAlignment="1">
      <alignment horizontal="left" vertical="center" wrapText="1"/>
    </xf>
    <xf numFmtId="0" fontId="15" fillId="0" borderId="0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66350</xdr:colOff>
      <xdr:row>8</xdr:row>
      <xdr:rowOff>387749</xdr:rowOff>
    </xdr:from>
    <xdr:to>
      <xdr:col>12</xdr:col>
      <xdr:colOff>38101</xdr:colOff>
      <xdr:row>8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12</xdr:col>
      <xdr:colOff>76825</xdr:colOff>
      <xdr:row>8</xdr:row>
      <xdr:rowOff>409575</xdr:rowOff>
    </xdr:from>
    <xdr:to>
      <xdr:col>12</xdr:col>
      <xdr:colOff>447675</xdr:colOff>
      <xdr:row>8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73200" y="5334000"/>
          <a:ext cx="37085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95250</xdr:rowOff>
    </xdr:from>
    <xdr:to>
      <xdr:col>1</xdr:col>
      <xdr:colOff>1236101</xdr:colOff>
      <xdr:row>7</xdr:row>
      <xdr:rowOff>434774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562350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10</xdr:col>
      <xdr:colOff>33346</xdr:colOff>
      <xdr:row>8</xdr:row>
      <xdr:rowOff>323850</xdr:rowOff>
    </xdr:from>
    <xdr:to>
      <xdr:col>10</xdr:col>
      <xdr:colOff>817007</xdr:colOff>
      <xdr:row>8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topLeftCell="A9" workbookViewId="0">
      <selection activeCell="E10" sqref="E10:E15"/>
    </sheetView>
  </sheetViews>
  <sheetFormatPr defaultRowHeight="15" x14ac:dyDescent="0.25"/>
  <cols>
    <col min="1" max="1" width="5.140625" style="1" customWidth="1"/>
    <col min="2" max="2" width="20.140625" style="1" customWidth="1"/>
    <col min="3" max="3" width="11.7109375" style="5" customWidth="1"/>
    <col min="4" max="4" width="8.7109375" style="5" customWidth="1"/>
    <col min="5" max="5" width="7.42578125" style="5" customWidth="1"/>
    <col min="6" max="6" width="10.85546875" style="8" customWidth="1"/>
    <col min="7" max="7" width="10.42578125" style="8" customWidth="1"/>
    <col min="8" max="8" width="10.85546875" style="8" customWidth="1"/>
    <col min="9" max="9" width="11.42578125" style="8" customWidth="1"/>
    <col min="10" max="10" width="12.140625" style="8" customWidth="1"/>
    <col min="11" max="11" width="12.5703125" style="5" customWidth="1"/>
    <col min="12" max="12" width="14.140625" style="5" bestFit="1" customWidth="1"/>
    <col min="13" max="13" width="8.85546875" style="8" customWidth="1"/>
    <col min="14" max="16384" width="9.140625" style="1"/>
  </cols>
  <sheetData>
    <row r="1" spans="1:13" ht="35.25" customHeight="1" x14ac:dyDescent="0.3">
      <c r="A1" s="31" t="s">
        <v>11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20.25" customHeight="1" x14ac:dyDescent="0.25">
      <c r="A2" s="29" t="s">
        <v>24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ht="21.75" customHeight="1" x14ac:dyDescent="0.25">
      <c r="A3" s="32" t="s">
        <v>7</v>
      </c>
      <c r="B3" s="33"/>
      <c r="C3" s="34" t="s">
        <v>14</v>
      </c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ht="50.25" customHeight="1" x14ac:dyDescent="0.25">
      <c r="A4" s="32" t="s">
        <v>12</v>
      </c>
      <c r="B4" s="33"/>
      <c r="C4" s="36" t="s">
        <v>15</v>
      </c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ht="9" customHeight="1" x14ac:dyDescent="0.25"/>
    <row r="6" spans="1:13" ht="14.25" customHeight="1" x14ac:dyDescent="0.25">
      <c r="A6" s="38" t="s">
        <v>9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1:13" ht="21.75" customHeight="1" x14ac:dyDescent="0.25">
      <c r="A7" s="30" t="s">
        <v>10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3" ht="42" customHeight="1" x14ac:dyDescent="0.25">
      <c r="C8" s="9"/>
      <c r="D8" s="9"/>
      <c r="E8" s="9"/>
      <c r="K8" s="9"/>
      <c r="L8" s="9"/>
    </row>
    <row r="9" spans="1:13" s="6" customFormat="1" ht="69.75" customHeight="1" x14ac:dyDescent="0.25">
      <c r="A9" s="10" t="s">
        <v>0</v>
      </c>
      <c r="B9" s="10" t="s">
        <v>16</v>
      </c>
      <c r="C9" s="10" t="s">
        <v>1</v>
      </c>
      <c r="D9" s="10" t="s">
        <v>2</v>
      </c>
      <c r="E9" s="10" t="s">
        <v>3</v>
      </c>
      <c r="F9" s="22" t="s">
        <v>27</v>
      </c>
      <c r="G9" s="22" t="s">
        <v>28</v>
      </c>
      <c r="H9" s="22" t="s">
        <v>29</v>
      </c>
      <c r="I9" s="23" t="s">
        <v>4</v>
      </c>
      <c r="J9" s="23" t="s">
        <v>13</v>
      </c>
      <c r="K9" s="24" t="s">
        <v>8</v>
      </c>
      <c r="L9" s="24" t="s">
        <v>5</v>
      </c>
      <c r="M9" s="23" t="s">
        <v>6</v>
      </c>
    </row>
    <row r="10" spans="1:13" s="6" customFormat="1" ht="84" x14ac:dyDescent="0.25">
      <c r="A10" s="13">
        <v>1</v>
      </c>
      <c r="B10" s="25" t="s">
        <v>17</v>
      </c>
      <c r="C10" s="14" t="s">
        <v>21</v>
      </c>
      <c r="D10" s="17" t="s">
        <v>22</v>
      </c>
      <c r="E10" s="26">
        <v>3</v>
      </c>
      <c r="F10" s="18">
        <v>2800</v>
      </c>
      <c r="G10" s="11">
        <v>3000</v>
      </c>
      <c r="H10" s="11">
        <v>3000</v>
      </c>
      <c r="I10" s="12">
        <f t="shared" ref="I10" si="0">(F10+G10+H10)/3</f>
        <v>2933.33</v>
      </c>
      <c r="J10" s="12">
        <f t="shared" ref="J10" si="1">F10*1</f>
        <v>2800</v>
      </c>
      <c r="K10" s="19">
        <f t="shared" ref="K10" si="2">J10*E10</f>
        <v>8400</v>
      </c>
      <c r="L10" s="20">
        <f t="shared" ref="L10" si="3">STDEV(F10:H10)</f>
        <v>115.47</v>
      </c>
      <c r="M10" s="21">
        <f t="shared" ref="M10" si="4">L10/I10*100</f>
        <v>3.94</v>
      </c>
    </row>
    <row r="11" spans="1:13" s="6" customFormat="1" ht="36" x14ac:dyDescent="0.25">
      <c r="A11" s="13">
        <v>2</v>
      </c>
      <c r="B11" s="25" t="s">
        <v>26</v>
      </c>
      <c r="C11" s="14" t="s">
        <v>21</v>
      </c>
      <c r="D11" s="17" t="s">
        <v>25</v>
      </c>
      <c r="E11" s="26">
        <v>68</v>
      </c>
      <c r="F11" s="18">
        <v>600</v>
      </c>
      <c r="G11" s="11">
        <v>600</v>
      </c>
      <c r="H11" s="11">
        <v>650</v>
      </c>
      <c r="I11" s="12">
        <f t="shared" ref="I11:I15" si="5">(F11+G11+H11)/3</f>
        <v>616.66999999999996</v>
      </c>
      <c r="J11" s="12">
        <f t="shared" ref="J11:J15" si="6">F11*1</f>
        <v>600</v>
      </c>
      <c r="K11" s="19">
        <f t="shared" ref="K11:K15" si="7">J11*E11</f>
        <v>40800</v>
      </c>
      <c r="L11" s="20">
        <f t="shared" ref="L11:L15" si="8">STDEV(F11:H11)</f>
        <v>28.87</v>
      </c>
      <c r="M11" s="21">
        <f t="shared" ref="M11:M15" si="9">L11/I11*100</f>
        <v>4.68</v>
      </c>
    </row>
    <row r="12" spans="1:13" s="6" customFormat="1" ht="84" x14ac:dyDescent="0.25">
      <c r="A12" s="13">
        <v>3</v>
      </c>
      <c r="B12" s="25" t="s">
        <v>18</v>
      </c>
      <c r="C12" s="14" t="s">
        <v>21</v>
      </c>
      <c r="D12" s="17" t="s">
        <v>22</v>
      </c>
      <c r="E12" s="26">
        <v>1</v>
      </c>
      <c r="F12" s="18">
        <v>3600</v>
      </c>
      <c r="G12" s="11">
        <v>3600</v>
      </c>
      <c r="H12" s="11">
        <v>4000</v>
      </c>
      <c r="I12" s="12">
        <f t="shared" si="5"/>
        <v>3733.33</v>
      </c>
      <c r="J12" s="12">
        <f t="shared" si="6"/>
        <v>3600</v>
      </c>
      <c r="K12" s="19">
        <f t="shared" si="7"/>
        <v>3600</v>
      </c>
      <c r="L12" s="20">
        <f t="shared" si="8"/>
        <v>230.94</v>
      </c>
      <c r="M12" s="21">
        <f t="shared" si="9"/>
        <v>6.19</v>
      </c>
    </row>
    <row r="13" spans="1:13" s="6" customFormat="1" ht="84" x14ac:dyDescent="0.25">
      <c r="A13" s="13">
        <v>4</v>
      </c>
      <c r="B13" s="25" t="s">
        <v>19</v>
      </c>
      <c r="C13" s="14" t="s">
        <v>21</v>
      </c>
      <c r="D13" s="17" t="s">
        <v>22</v>
      </c>
      <c r="E13" s="26">
        <v>1</v>
      </c>
      <c r="F13" s="18">
        <v>4800</v>
      </c>
      <c r="G13" s="11">
        <v>4800</v>
      </c>
      <c r="H13" s="11">
        <v>5000</v>
      </c>
      <c r="I13" s="12">
        <f t="shared" si="5"/>
        <v>4866.67</v>
      </c>
      <c r="J13" s="12">
        <f t="shared" si="6"/>
        <v>4800</v>
      </c>
      <c r="K13" s="19">
        <f t="shared" si="7"/>
        <v>4800</v>
      </c>
      <c r="L13" s="20">
        <f t="shared" si="8"/>
        <v>115.47</v>
      </c>
      <c r="M13" s="21">
        <f t="shared" si="9"/>
        <v>2.37</v>
      </c>
    </row>
    <row r="14" spans="1:13" s="6" customFormat="1" ht="84" x14ac:dyDescent="0.25">
      <c r="A14" s="13">
        <v>5</v>
      </c>
      <c r="B14" s="25" t="s">
        <v>20</v>
      </c>
      <c r="C14" s="14" t="s">
        <v>21</v>
      </c>
      <c r="D14" s="17" t="s">
        <v>22</v>
      </c>
      <c r="E14" s="26">
        <v>1</v>
      </c>
      <c r="F14" s="18">
        <v>3600</v>
      </c>
      <c r="G14" s="11">
        <v>3600</v>
      </c>
      <c r="H14" s="11">
        <v>3800</v>
      </c>
      <c r="I14" s="12">
        <f t="shared" si="5"/>
        <v>3666.67</v>
      </c>
      <c r="J14" s="12">
        <f t="shared" si="6"/>
        <v>3600</v>
      </c>
      <c r="K14" s="19">
        <f t="shared" si="7"/>
        <v>3600</v>
      </c>
      <c r="L14" s="20">
        <f t="shared" si="8"/>
        <v>115.47</v>
      </c>
      <c r="M14" s="21">
        <f t="shared" si="9"/>
        <v>3.15</v>
      </c>
    </row>
    <row r="15" spans="1:13" s="6" customFormat="1" ht="84" x14ac:dyDescent="0.25">
      <c r="A15" s="13">
        <v>6</v>
      </c>
      <c r="B15" s="25" t="s">
        <v>23</v>
      </c>
      <c r="C15" s="14" t="s">
        <v>21</v>
      </c>
      <c r="D15" s="17" t="s">
        <v>22</v>
      </c>
      <c r="E15" s="26">
        <v>1</v>
      </c>
      <c r="F15" s="18">
        <v>5400</v>
      </c>
      <c r="G15" s="11">
        <v>5400</v>
      </c>
      <c r="H15" s="11">
        <v>5400</v>
      </c>
      <c r="I15" s="12">
        <f t="shared" si="5"/>
        <v>5400</v>
      </c>
      <c r="J15" s="12">
        <f t="shared" si="6"/>
        <v>5400</v>
      </c>
      <c r="K15" s="19">
        <f t="shared" si="7"/>
        <v>5400</v>
      </c>
      <c r="L15" s="20">
        <f t="shared" si="8"/>
        <v>0</v>
      </c>
      <c r="M15" s="21">
        <f t="shared" si="9"/>
        <v>0</v>
      </c>
    </row>
    <row r="16" spans="1:13" x14ac:dyDescent="0.25">
      <c r="A16" s="2"/>
      <c r="B16" s="2"/>
      <c r="C16" s="4"/>
      <c r="D16" s="4"/>
      <c r="E16" s="4"/>
      <c r="F16" s="15"/>
      <c r="G16" s="15"/>
      <c r="H16" s="15"/>
      <c r="I16" s="15"/>
      <c r="J16" s="15"/>
      <c r="K16" s="16">
        <f>SUM(K10:K15)</f>
        <v>66600</v>
      </c>
      <c r="L16" s="3"/>
      <c r="M16" s="7"/>
    </row>
    <row r="17" spans="1:13" ht="15.75" x14ac:dyDescent="0.25">
      <c r="A17" s="28" t="s">
        <v>30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</row>
    <row r="19" spans="1:13" x14ac:dyDescent="0.25">
      <c r="B19" s="1" t="s">
        <v>31</v>
      </c>
    </row>
    <row r="20" spans="1:13" x14ac:dyDescent="0.25">
      <c r="B20" s="1" t="s">
        <v>32</v>
      </c>
      <c r="C20" s="27">
        <v>46311</v>
      </c>
    </row>
  </sheetData>
  <autoFilter ref="A9:M10"/>
  <mergeCells count="9">
    <mergeCell ref="A17:M17"/>
    <mergeCell ref="A2:M2"/>
    <mergeCell ref="A7:M7"/>
    <mergeCell ref="A1:M1"/>
    <mergeCell ref="A3:B3"/>
    <mergeCell ref="A4:B4"/>
    <mergeCell ref="C3:M3"/>
    <mergeCell ref="C4:M4"/>
    <mergeCell ref="A6:M6"/>
  </mergeCells>
  <pageMargins left="0.31496062992125984" right="0.31496062992125984" top="0.35433070866141736" bottom="0.35433070866141736" header="0.31496062992125984" footer="0.31496062992125984"/>
  <pageSetup paperSize="9" scale="98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Телегин Иван Алексеевич</cp:lastModifiedBy>
  <cp:lastPrinted>2026-10-16T11:32:12Z</cp:lastPrinted>
  <dcterms:created xsi:type="dcterms:W3CDTF">2006-09-16T00:00:00Z</dcterms:created>
  <dcterms:modified xsi:type="dcterms:W3CDTF">2026-10-28T09:08:50Z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