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povaia\Desktop\Закупки 2023г\Закупки по п.5. ч. 1. ст. 93\Поставка расходных материалов для компьютерной техники\для публикации\"/>
    </mc:Choice>
  </mc:AlternateContent>
  <xr:revisionPtr revIDLastSave="0" documentId="13_ncr:1_{031DBB0F-1267-4F19-AEEE-F3DECE34BF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_" sheetId="2" r:id="rId1"/>
    <sheet name="Расчёт НМЦК_" sheetId="1" r:id="rId2"/>
  </sheets>
  <definedNames>
    <definedName name="_xlnm.Print_Area" localSheetId="0">'обоснование НМЦК_'!$A$1:$B$13</definedName>
    <definedName name="_xlnm.Print_Area" localSheetId="1">'Расчёт НМЦК_'!$A$1:$M$18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I12" i="1"/>
  <c r="L12" i="1" s="1"/>
  <c r="J12" i="1"/>
  <c r="F13" i="1"/>
  <c r="I13" i="1"/>
  <c r="L13" i="1" s="1"/>
  <c r="J13" i="1"/>
  <c r="F10" i="1"/>
  <c r="I10" i="1"/>
  <c r="L10" i="1" s="1"/>
  <c r="J10" i="1"/>
  <c r="F11" i="1"/>
  <c r="I11" i="1"/>
  <c r="L11" i="1" s="1"/>
  <c r="J11" i="1"/>
  <c r="F9" i="1"/>
  <c r="I9" i="1"/>
  <c r="K11" i="1" l="1"/>
  <c r="K13" i="1"/>
  <c r="K12" i="1"/>
  <c r="K10" i="1"/>
  <c r="L9" i="1"/>
  <c r="L14" i="1" s="1"/>
  <c r="J9" i="1" l="1"/>
  <c r="K9" i="1" s="1"/>
</calcChain>
</file>

<file path=xl/sharedStrings.xml><?xml version="1.0" encoding="utf-8"?>
<sst xmlns="http://schemas.openxmlformats.org/spreadsheetml/2006/main" count="53" uniqueCount="49">
  <si>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</si>
  <si>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</si>
  <si>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</si>
  <si>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</si>
  <si>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</si>
  <si>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</si>
  <si>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ед.изм.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</si>
  <si>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</si>
  <si>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</si>
  <si>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</si>
  <si>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</si>
  <si>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</si>
  <si>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</si>
  <si>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</si>
  <si>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</si>
  <si>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</si>
  <si>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</si>
  <si>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</si>
  <si>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>Дата подготовки обоснования НМЦК</t>
  </si>
  <si>
    <t>6 = 3+4+5</t>
  </si>
  <si>
    <t>8 = кол-во ответов ЦИ</t>
  </si>
  <si>
    <t>9=                  /8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</si>
  <si>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г.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</si>
  <si>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t>Метод сопоставимых рыночных цен (анализ рынка) - НМЦКрын с осуществлением сбора и анализа общедоступной ценовой информации (п.3.7.1.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(подрядчиком, исполнителем)")</t>
  </si>
  <si>
    <t>12 = 7*9</t>
  </si>
  <si>
    <t>n - кол-во значений, используемых в расчете</t>
  </si>
  <si>
    <r>
      <t xml:space="preserve">V - коэф-нт вариации </t>
    </r>
    <r>
      <rPr>
        <i/>
        <sz val="9"/>
        <rFont val="Times New Roman"/>
        <family val="1"/>
        <charset val="204"/>
      </rPr>
      <t>(не должен превышать 33%)</t>
    </r>
  </si>
  <si>
    <t>Приложение №1 к обоснованию начальной (максимальной) цены контракта (НМЦК)</t>
  </si>
  <si>
    <t>Ответы на запросы получены от 3 Поставщиков:</t>
  </si>
  <si>
    <t>с осуществлением сбора и анализа общедоступной ценовой информации</t>
  </si>
  <si>
    <r>
      <t xml:space="preserve">расчёт НМЦК представлен в </t>
    </r>
    <r>
      <rPr>
        <b/>
        <sz val="11"/>
        <rFont val="Times New Roman"/>
        <family val="1"/>
        <charset val="204"/>
      </rPr>
      <t>Приложении № 1 к настоящему обоснованию</t>
    </r>
  </si>
  <si>
    <t>шт.</t>
  </si>
  <si>
    <t xml:space="preserve">Начальная (максимальная) цена контракта включает в себя стоимость Товара, стоимость упаковки и маркировки Товара, расходы на перевозку, проведение погрузочно-разгрузочных работ,  доставку товара, подъём на необходимый этаж и в определённое помещение (при необходимости), дополнительные расходы по устранению недостатков, выявленных в процессе сдачи-приёмки Товара, таможенные платежи (пошлины), НДС, другие установленные налоги, сборы и иные расходы, связанные с исполнением Контракта.         </t>
  </si>
  <si>
    <t>Для определения НМЦК Заказчиком были направлены запросы о предоставлении ценовой информации 3-м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"Интернет").</t>
  </si>
  <si>
    <t>ИЦИ №1 (б/д, №б/н)</t>
  </si>
  <si>
    <t>ИЦИ №2 (б/д, №б/н)</t>
  </si>
  <si>
    <t>ИЦИ №3 (б/д, №б/н)</t>
  </si>
  <si>
    <t>Исп.: Коробова Л.В.</t>
  </si>
  <si>
    <t>Аккумуляторная батарея</t>
  </si>
  <si>
    <t>Патч-панель патч 1U RJ-45 5е</t>
  </si>
  <si>
    <t>Розетка двойная внешняя RJ-45</t>
  </si>
  <si>
    <t xml:space="preserve">Кабель UTP </t>
  </si>
  <si>
    <t>156 082 рубля 30 копеек (Сто пятьдесят шесть тысяч восемьдесят два рубля 30 копеек)</t>
  </si>
  <si>
    <t>Начальная (максимальная) цена Контракта составляет 156 082 рубля 30 копеек (Сто пятьдесят шесть тысяч восемьдесят два рубля 30 копеек)</t>
  </si>
  <si>
    <t>Обоснование и расчет начальной (максимальной) цены контракта
Поставка расходных материалов для компьютерной техники для нужд ГБПОУ Центр НПМР ЛО в 2023 году
Метод сопоставимых рыночных цен (анализ рынка)</t>
  </si>
  <si>
    <t>Поставка расходных материалов для компьютерной техники для нужд ГБПОУ Центр НПМР ЛО в 2023 году</t>
  </si>
  <si>
    <t>Клавиатура и мышь, комплект USB проводной</t>
  </si>
  <si>
    <t>Ведущий специалист по закупкам               Шейкина Н.А.</t>
  </si>
  <si>
    <t>Ведущий специалист по закупкам ___________________________ /Н.А. Шейкина/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</si>
</sst>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000"/>
  </numFmts>
  <fonts count="3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 wrapText="1"/>
    </xf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5" fillId="0" borderId="0" xfId="0" applyFont="1"/>
    <xf numFmtId="4" fontId="5" fillId="0" borderId="0" xfId="0" applyNumberFormat="1" applyFont="1"/>
    <xf numFmtId="164" fontId="2" fillId="0" borderId="0" xfId="1" applyFont="1"/>
    <xf numFmtId="164" fontId="2" fillId="0" borderId="0" xfId="0" applyNumberFormat="1" applyFont="1"/>
    <xf numFmtId="0" fontId="6" fillId="0" borderId="0" xfId="0" applyFont="1"/>
    <xf numFmtId="0" fontId="6" fillId="2" borderId="0" xfId="0" applyFont="1" applyFill="1"/>
    <xf numFmtId="165" fontId="2" fillId="0" borderId="0" xfId="0" applyNumberFormat="1" applyFont="1"/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5" fillId="3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0" fontId="13" fillId="0" borderId="0" xfId="0" applyFont="1" applyAlignment="1">
      <alignment horizontal="left" vertical="center"/>
    </xf>
    <xf numFmtId="0" fontId="18" fillId="0" borderId="0" xfId="0" applyFont="1" applyFill="1" applyAlignment="1">
      <alignment vertical="center" wrapText="1"/>
    </xf>
    <xf numFmtId="0" fontId="9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17" fillId="0" borderId="4" xfId="0" applyFont="1" applyFill="1" applyBorder="1" applyAlignment="1">
      <alignment horizontal="center" vertical="top" wrapText="1"/>
    </xf>
    <xf numFmtId="0" fontId="20" fillId="3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 applyBorder="1" applyAlignment="1">
      <alignment horizontal="right" vertical="center" wrapText="1"/>
    </xf>
    <xf numFmtId="4" fontId="22" fillId="3" borderId="4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3" fillId="0" borderId="0" xfId="0" applyFont="1"/>
    <xf numFmtId="4" fontId="23" fillId="0" borderId="0" xfId="0" applyNumberFormat="1" applyFont="1"/>
    <xf numFmtId="0" fontId="25" fillId="0" borderId="0" xfId="0" applyFont="1"/>
    <xf numFmtId="4" fontId="17" fillId="3" borderId="4" xfId="0" applyNumberFormat="1" applyFont="1" applyFill="1" applyBorder="1" applyAlignment="1">
      <alignment horizontal="center" vertical="center" wrapText="1"/>
    </xf>
    <xf numFmtId="4" fontId="17" fillId="0" borderId="4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4" fontId="6" fillId="2" borderId="0" xfId="0" applyNumberFormat="1" applyFont="1" applyFill="1"/>
    <xf numFmtId="0" fontId="2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30" fillId="0" borderId="0" xfId="0" applyFont="1"/>
    <xf numFmtId="0" fontId="17" fillId="4" borderId="4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10" fontId="4" fillId="0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9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right" vertical="center" wrapText="1"/>
    </xf>
    <xf numFmtId="4" fontId="26" fillId="3" borderId="4" xfId="0" applyNumberFormat="1" applyFont="1" applyFill="1" applyBorder="1" applyAlignment="1">
      <alignment horizontal="center" vertical="center" wrapText="1"/>
    </xf>
    <xf numFmtId="0" fontId="23" fillId="0" borderId="4" xfId="0" applyFont="1" applyBorder="1"/>
    <xf numFmtId="0" fontId="17" fillId="4" borderId="4" xfId="0" applyFont="1" applyFill="1" applyBorder="1" applyAlignment="1">
      <alignment horizontal="center" vertical="center" wrapText="1"/>
    </xf>
    <xf numFmtId="0" fontId="32" fillId="0" borderId="0" xfId="0" applyFont="1"/>
    <xf numFmtId="0" fontId="30" fillId="2" borderId="0" xfId="0" applyFont="1" applyFill="1"/>
    <xf numFmtId="14" fontId="6" fillId="2" borderId="6" xfId="0" applyNumberFormat="1" applyFont="1" applyFill="1" applyBorder="1" applyAlignment="1">
      <alignment horizontal="center" vertical="center"/>
    </xf>
    <xf numFmtId="14" fontId="26" fillId="0" borderId="3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31" fillId="0" borderId="5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2" borderId="5" xfId="0" applyFont="1" applyFill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17" fillId="4" borderId="4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right" vertical="center" wrapText="1"/>
    </xf>
    <xf numFmtId="0" fontId="29" fillId="0" borderId="0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5</xdr:row>
      <xdr:rowOff>0</xdr:rowOff>
    </xdr:from>
    <xdr:to>
      <xdr:col>5</xdr:col>
      <xdr:colOff>523875</xdr:colOff>
      <xdr:row>5</xdr:row>
      <xdr:rowOff>7143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45819" y="1874044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19859</xdr:colOff>
      <xdr:row>6</xdr:row>
      <xdr:rowOff>576263</xdr:rowOff>
    </xdr:from>
    <xdr:to>
      <xdr:col>10</xdr:col>
      <xdr:colOff>1347</xdr:colOff>
      <xdr:row>6</xdr:row>
      <xdr:rowOff>833795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3859" y="3402013"/>
          <a:ext cx="783705" cy="257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166284</xdr:colOff>
      <xdr:row>6</xdr:row>
      <xdr:rowOff>820240</xdr:rowOff>
    </xdr:from>
    <xdr:to>
      <xdr:col>10</xdr:col>
      <xdr:colOff>804459</xdr:colOff>
      <xdr:row>6</xdr:row>
      <xdr:rowOff>1037991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8701" y="3645990"/>
          <a:ext cx="638175" cy="217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336798</xdr:colOff>
      <xdr:row>7</xdr:row>
      <xdr:rowOff>36513</xdr:rowOff>
    </xdr:from>
    <xdr:to>
      <xdr:col>8</xdr:col>
      <xdr:colOff>785461</xdr:colOff>
      <xdr:row>7</xdr:row>
      <xdr:rowOff>289431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131298" y="4058180"/>
          <a:ext cx="448663" cy="252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40839</xdr:colOff>
      <xdr:row>6</xdr:row>
      <xdr:rowOff>65321</xdr:rowOff>
    </xdr:from>
    <xdr:to>
      <xdr:col>11</xdr:col>
      <xdr:colOff>958602</xdr:colOff>
      <xdr:row>6</xdr:row>
      <xdr:rowOff>460329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788089" y="2891071"/>
          <a:ext cx="955863" cy="3950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125507</xdr:colOff>
      <xdr:row>13</xdr:row>
      <xdr:rowOff>17727</xdr:rowOff>
    </xdr:from>
    <xdr:to>
      <xdr:col>11</xdr:col>
      <xdr:colOff>3674</xdr:colOff>
      <xdr:row>13</xdr:row>
      <xdr:rowOff>273579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877924" y="7341394"/>
          <a:ext cx="807384" cy="2558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65990</xdr:colOff>
      <xdr:row>5</xdr:row>
      <xdr:rowOff>156712</xdr:rowOff>
    </xdr:from>
    <xdr:to>
      <xdr:col>11</xdr:col>
      <xdr:colOff>942419</xdr:colOff>
      <xdr:row>5</xdr:row>
      <xdr:rowOff>387910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13240" y="2029962"/>
          <a:ext cx="876429" cy="231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79375</xdr:colOff>
      <xdr:row>6</xdr:row>
      <xdr:rowOff>417513</xdr:rowOff>
    </xdr:from>
    <xdr:to>
      <xdr:col>5</xdr:col>
      <xdr:colOff>497417</xdr:colOff>
      <xdr:row>6</xdr:row>
      <xdr:rowOff>650607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587875" y="3243263"/>
          <a:ext cx="418042" cy="233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0</xdr:rowOff>
    </xdr:from>
    <xdr:to>
      <xdr:col>8</xdr:col>
      <xdr:colOff>542925</xdr:colOff>
      <xdr:row>5</xdr:row>
      <xdr:rowOff>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0</xdr:rowOff>
    </xdr:from>
    <xdr:to>
      <xdr:col>8</xdr:col>
      <xdr:colOff>542925</xdr:colOff>
      <xdr:row>5</xdr:row>
      <xdr:rowOff>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W20"/>
  <sheetViews>
    <sheetView tabSelected="1" view="pageBreakPreview" zoomScale="70" zoomScaleNormal="70" zoomScaleSheetLayoutView="70" workbookViewId="0">
      <selection activeCell="F9" sqref="F9"/>
    </sheetView>
  </sheetViews>
  <sheetFormatPr defaultRowHeight="15" x14ac:dyDescent="0.25"/>
  <cols>
    <col min="1" max="1" width="28.140625" style="22" customWidth="1"/>
    <col min="2" max="2" width="61.42578125" style="23" customWidth="1"/>
    <col min="3" max="5" width="9.140625" style="12"/>
    <col min="6" max="6" width="109.140625" style="12" customWidth="1"/>
    <col min="7" max="8" width="9.140625" style="12"/>
    <col min="9" max="9" width="9.42578125" style="12" bestFit="1" customWidth="1"/>
    <col min="10" max="256" width="9.140625" style="12"/>
    <col min="257" max="257" width="36.140625" style="12" customWidth="1"/>
    <col min="258" max="258" width="49" style="12" customWidth="1"/>
    <col min="259" max="264" width="9.140625" style="12"/>
    <col min="265" max="265" width="9.42578125" style="12" bestFit="1" customWidth="1"/>
    <col min="266" max="512" width="9.140625" style="12"/>
    <col min="513" max="513" width="36.140625" style="12" customWidth="1"/>
    <col min="514" max="514" width="49" style="12" customWidth="1"/>
    <col min="515" max="520" width="9.140625" style="12"/>
    <col min="521" max="521" width="9.42578125" style="12" bestFit="1" customWidth="1"/>
    <col min="522" max="768" width="9.140625" style="12"/>
    <col min="769" max="769" width="36.140625" style="12" customWidth="1"/>
    <col min="770" max="770" width="49" style="12" customWidth="1"/>
    <col min="771" max="776" width="9.140625" style="12"/>
    <col min="777" max="777" width="9.42578125" style="12" bestFit="1" customWidth="1"/>
    <col min="778" max="1024" width="9.140625" style="12"/>
    <col min="1025" max="1025" width="36.140625" style="12" customWidth="1"/>
    <col min="1026" max="1026" width="49" style="12" customWidth="1"/>
    <col min="1027" max="1032" width="9.140625" style="12"/>
    <col min="1033" max="1033" width="9.42578125" style="12" bestFit="1" customWidth="1"/>
    <col min="1034" max="1280" width="9.140625" style="12"/>
    <col min="1281" max="1281" width="36.140625" style="12" customWidth="1"/>
    <col min="1282" max="1282" width="49" style="12" customWidth="1"/>
    <col min="1283" max="1288" width="9.140625" style="12"/>
    <col min="1289" max="1289" width="9.42578125" style="12" bestFit="1" customWidth="1"/>
    <col min="1290" max="1536" width="9.140625" style="12"/>
    <col min="1537" max="1537" width="36.140625" style="12" customWidth="1"/>
    <col min="1538" max="1538" width="49" style="12" customWidth="1"/>
    <col min="1539" max="1544" width="9.140625" style="12"/>
    <col min="1545" max="1545" width="9.42578125" style="12" bestFit="1" customWidth="1"/>
    <col min="1546" max="1792" width="9.140625" style="12"/>
    <col min="1793" max="1793" width="36.140625" style="12" customWidth="1"/>
    <col min="1794" max="1794" width="49" style="12" customWidth="1"/>
    <col min="1795" max="1800" width="9.140625" style="12"/>
    <col min="1801" max="1801" width="9.42578125" style="12" bestFit="1" customWidth="1"/>
    <col min="1802" max="2048" width="9.140625" style="12"/>
    <col min="2049" max="2049" width="36.140625" style="12" customWidth="1"/>
    <col min="2050" max="2050" width="49" style="12" customWidth="1"/>
    <col min="2051" max="2056" width="9.140625" style="12"/>
    <col min="2057" max="2057" width="9.42578125" style="12" bestFit="1" customWidth="1"/>
    <col min="2058" max="2304" width="9.140625" style="12"/>
    <col min="2305" max="2305" width="36.140625" style="12" customWidth="1"/>
    <col min="2306" max="2306" width="49" style="12" customWidth="1"/>
    <col min="2307" max="2312" width="9.140625" style="12"/>
    <col min="2313" max="2313" width="9.42578125" style="12" bestFit="1" customWidth="1"/>
    <col min="2314" max="2560" width="9.140625" style="12"/>
    <col min="2561" max="2561" width="36.140625" style="12" customWidth="1"/>
    <col min="2562" max="2562" width="49" style="12" customWidth="1"/>
    <col min="2563" max="2568" width="9.140625" style="12"/>
    <col min="2569" max="2569" width="9.42578125" style="12" bestFit="1" customWidth="1"/>
    <col min="2570" max="2816" width="9.140625" style="12"/>
    <col min="2817" max="2817" width="36.140625" style="12" customWidth="1"/>
    <col min="2818" max="2818" width="49" style="12" customWidth="1"/>
    <col min="2819" max="2824" width="9.140625" style="12"/>
    <col min="2825" max="2825" width="9.42578125" style="12" bestFit="1" customWidth="1"/>
    <col min="2826" max="3072" width="9.140625" style="12"/>
    <col min="3073" max="3073" width="36.140625" style="12" customWidth="1"/>
    <col min="3074" max="3074" width="49" style="12" customWidth="1"/>
    <col min="3075" max="3080" width="9.140625" style="12"/>
    <col min="3081" max="3081" width="9.42578125" style="12" bestFit="1" customWidth="1"/>
    <col min="3082" max="3328" width="9.140625" style="12"/>
    <col min="3329" max="3329" width="36.140625" style="12" customWidth="1"/>
    <col min="3330" max="3330" width="49" style="12" customWidth="1"/>
    <col min="3331" max="3336" width="9.140625" style="12"/>
    <col min="3337" max="3337" width="9.42578125" style="12" bestFit="1" customWidth="1"/>
    <col min="3338" max="3584" width="9.140625" style="12"/>
    <col min="3585" max="3585" width="36.140625" style="12" customWidth="1"/>
    <col min="3586" max="3586" width="49" style="12" customWidth="1"/>
    <col min="3587" max="3592" width="9.140625" style="12"/>
    <col min="3593" max="3593" width="9.42578125" style="12" bestFit="1" customWidth="1"/>
    <col min="3594" max="3840" width="9.140625" style="12"/>
    <col min="3841" max="3841" width="36.140625" style="12" customWidth="1"/>
    <col min="3842" max="3842" width="49" style="12" customWidth="1"/>
    <col min="3843" max="3848" width="9.140625" style="12"/>
    <col min="3849" max="3849" width="9.42578125" style="12" bestFit="1" customWidth="1"/>
    <col min="3850" max="4096" width="9.140625" style="12"/>
    <col min="4097" max="4097" width="36.140625" style="12" customWidth="1"/>
    <col min="4098" max="4098" width="49" style="12" customWidth="1"/>
    <col min="4099" max="4104" width="9.140625" style="12"/>
    <col min="4105" max="4105" width="9.42578125" style="12" bestFit="1" customWidth="1"/>
    <col min="4106" max="4352" width="9.140625" style="12"/>
    <col min="4353" max="4353" width="36.140625" style="12" customWidth="1"/>
    <col min="4354" max="4354" width="49" style="12" customWidth="1"/>
    <col min="4355" max="4360" width="9.140625" style="12"/>
    <col min="4361" max="4361" width="9.42578125" style="12" bestFit="1" customWidth="1"/>
    <col min="4362" max="4608" width="9.140625" style="12"/>
    <col min="4609" max="4609" width="36.140625" style="12" customWidth="1"/>
    <col min="4610" max="4610" width="49" style="12" customWidth="1"/>
    <col min="4611" max="4616" width="9.140625" style="12"/>
    <col min="4617" max="4617" width="9.42578125" style="12" bestFit="1" customWidth="1"/>
    <col min="4618" max="4864" width="9.140625" style="12"/>
    <col min="4865" max="4865" width="36.140625" style="12" customWidth="1"/>
    <col min="4866" max="4866" width="49" style="12" customWidth="1"/>
    <col min="4867" max="4872" width="9.140625" style="12"/>
    <col min="4873" max="4873" width="9.42578125" style="12" bestFit="1" customWidth="1"/>
    <col min="4874" max="5120" width="9.140625" style="12"/>
    <col min="5121" max="5121" width="36.140625" style="12" customWidth="1"/>
    <col min="5122" max="5122" width="49" style="12" customWidth="1"/>
    <col min="5123" max="5128" width="9.140625" style="12"/>
    <col min="5129" max="5129" width="9.42578125" style="12" bestFit="1" customWidth="1"/>
    <col min="5130" max="5376" width="9.140625" style="12"/>
    <col min="5377" max="5377" width="36.140625" style="12" customWidth="1"/>
    <col min="5378" max="5378" width="49" style="12" customWidth="1"/>
    <col min="5379" max="5384" width="9.140625" style="12"/>
    <col min="5385" max="5385" width="9.42578125" style="12" bestFit="1" customWidth="1"/>
    <col min="5386" max="5632" width="9.140625" style="12"/>
    <col min="5633" max="5633" width="36.140625" style="12" customWidth="1"/>
    <col min="5634" max="5634" width="49" style="12" customWidth="1"/>
    <col min="5635" max="5640" width="9.140625" style="12"/>
    <col min="5641" max="5641" width="9.42578125" style="12" bestFit="1" customWidth="1"/>
    <col min="5642" max="5888" width="9.140625" style="12"/>
    <col min="5889" max="5889" width="36.140625" style="12" customWidth="1"/>
    <col min="5890" max="5890" width="49" style="12" customWidth="1"/>
    <col min="5891" max="5896" width="9.140625" style="12"/>
    <col min="5897" max="5897" width="9.42578125" style="12" bestFit="1" customWidth="1"/>
    <col min="5898" max="6144" width="9.140625" style="12"/>
    <col min="6145" max="6145" width="36.140625" style="12" customWidth="1"/>
    <col min="6146" max="6146" width="49" style="12" customWidth="1"/>
    <col min="6147" max="6152" width="9.140625" style="12"/>
    <col min="6153" max="6153" width="9.42578125" style="12" bestFit="1" customWidth="1"/>
    <col min="6154" max="6400" width="9.140625" style="12"/>
    <col min="6401" max="6401" width="36.140625" style="12" customWidth="1"/>
    <col min="6402" max="6402" width="49" style="12" customWidth="1"/>
    <col min="6403" max="6408" width="9.140625" style="12"/>
    <col min="6409" max="6409" width="9.42578125" style="12" bestFit="1" customWidth="1"/>
    <col min="6410" max="6656" width="9.140625" style="12"/>
    <col min="6657" max="6657" width="36.140625" style="12" customWidth="1"/>
    <col min="6658" max="6658" width="49" style="12" customWidth="1"/>
    <col min="6659" max="6664" width="9.140625" style="12"/>
    <col min="6665" max="6665" width="9.42578125" style="12" bestFit="1" customWidth="1"/>
    <col min="6666" max="6912" width="9.140625" style="12"/>
    <col min="6913" max="6913" width="36.140625" style="12" customWidth="1"/>
    <col min="6914" max="6914" width="49" style="12" customWidth="1"/>
    <col min="6915" max="6920" width="9.140625" style="12"/>
    <col min="6921" max="6921" width="9.42578125" style="12" bestFit="1" customWidth="1"/>
    <col min="6922" max="7168" width="9.140625" style="12"/>
    <col min="7169" max="7169" width="36.140625" style="12" customWidth="1"/>
    <col min="7170" max="7170" width="49" style="12" customWidth="1"/>
    <col min="7171" max="7176" width="9.140625" style="12"/>
    <col min="7177" max="7177" width="9.42578125" style="12" bestFit="1" customWidth="1"/>
    <col min="7178" max="7424" width="9.140625" style="12"/>
    <col min="7425" max="7425" width="36.140625" style="12" customWidth="1"/>
    <col min="7426" max="7426" width="49" style="12" customWidth="1"/>
    <col min="7427" max="7432" width="9.140625" style="12"/>
    <col min="7433" max="7433" width="9.42578125" style="12" bestFit="1" customWidth="1"/>
    <col min="7434" max="7680" width="9.140625" style="12"/>
    <col min="7681" max="7681" width="36.140625" style="12" customWidth="1"/>
    <col min="7682" max="7682" width="49" style="12" customWidth="1"/>
    <col min="7683" max="7688" width="9.140625" style="12"/>
    <col min="7689" max="7689" width="9.42578125" style="12" bestFit="1" customWidth="1"/>
    <col min="7690" max="7936" width="9.140625" style="12"/>
    <col min="7937" max="7937" width="36.140625" style="12" customWidth="1"/>
    <col min="7938" max="7938" width="49" style="12" customWidth="1"/>
    <col min="7939" max="7944" width="9.140625" style="12"/>
    <col min="7945" max="7945" width="9.42578125" style="12" bestFit="1" customWidth="1"/>
    <col min="7946" max="8192" width="9.140625" style="12"/>
    <col min="8193" max="8193" width="36.140625" style="12" customWidth="1"/>
    <col min="8194" max="8194" width="49" style="12" customWidth="1"/>
    <col min="8195" max="8200" width="9.140625" style="12"/>
    <col min="8201" max="8201" width="9.42578125" style="12" bestFit="1" customWidth="1"/>
    <col min="8202" max="8448" width="9.140625" style="12"/>
    <col min="8449" max="8449" width="36.140625" style="12" customWidth="1"/>
    <col min="8450" max="8450" width="49" style="12" customWidth="1"/>
    <col min="8451" max="8456" width="9.140625" style="12"/>
    <col min="8457" max="8457" width="9.42578125" style="12" bestFit="1" customWidth="1"/>
    <col min="8458" max="8704" width="9.140625" style="12"/>
    <col min="8705" max="8705" width="36.140625" style="12" customWidth="1"/>
    <col min="8706" max="8706" width="49" style="12" customWidth="1"/>
    <col min="8707" max="8712" width="9.140625" style="12"/>
    <col min="8713" max="8713" width="9.42578125" style="12" bestFit="1" customWidth="1"/>
    <col min="8714" max="8960" width="9.140625" style="12"/>
    <col min="8961" max="8961" width="36.140625" style="12" customWidth="1"/>
    <col min="8962" max="8962" width="49" style="12" customWidth="1"/>
    <col min="8963" max="8968" width="9.140625" style="12"/>
    <col min="8969" max="8969" width="9.42578125" style="12" bestFit="1" customWidth="1"/>
    <col min="8970" max="9216" width="9.140625" style="12"/>
    <col min="9217" max="9217" width="36.140625" style="12" customWidth="1"/>
    <col min="9218" max="9218" width="49" style="12" customWidth="1"/>
    <col min="9219" max="9224" width="9.140625" style="12"/>
    <col min="9225" max="9225" width="9.42578125" style="12" bestFit="1" customWidth="1"/>
    <col min="9226" max="9472" width="9.140625" style="12"/>
    <col min="9473" max="9473" width="36.140625" style="12" customWidth="1"/>
    <col min="9474" max="9474" width="49" style="12" customWidth="1"/>
    <col min="9475" max="9480" width="9.140625" style="12"/>
    <col min="9481" max="9481" width="9.42578125" style="12" bestFit="1" customWidth="1"/>
    <col min="9482" max="9728" width="9.140625" style="12"/>
    <col min="9729" max="9729" width="36.140625" style="12" customWidth="1"/>
    <col min="9730" max="9730" width="49" style="12" customWidth="1"/>
    <col min="9731" max="9736" width="9.140625" style="12"/>
    <col min="9737" max="9737" width="9.42578125" style="12" bestFit="1" customWidth="1"/>
    <col min="9738" max="9984" width="9.140625" style="12"/>
    <col min="9985" max="9985" width="36.140625" style="12" customWidth="1"/>
    <col min="9986" max="9986" width="49" style="12" customWidth="1"/>
    <col min="9987" max="9992" width="9.140625" style="12"/>
    <col min="9993" max="9993" width="9.42578125" style="12" bestFit="1" customWidth="1"/>
    <col min="9994" max="10240" width="9.140625" style="12"/>
    <col min="10241" max="10241" width="36.140625" style="12" customWidth="1"/>
    <col min="10242" max="10242" width="49" style="12" customWidth="1"/>
    <col min="10243" max="10248" width="9.140625" style="12"/>
    <col min="10249" max="10249" width="9.42578125" style="12" bestFit="1" customWidth="1"/>
    <col min="10250" max="10496" width="9.140625" style="12"/>
    <col min="10497" max="10497" width="36.140625" style="12" customWidth="1"/>
    <col min="10498" max="10498" width="49" style="12" customWidth="1"/>
    <col min="10499" max="10504" width="9.140625" style="12"/>
    <col min="10505" max="10505" width="9.42578125" style="12" bestFit="1" customWidth="1"/>
    <col min="10506" max="10752" width="9.140625" style="12"/>
    <col min="10753" max="10753" width="36.140625" style="12" customWidth="1"/>
    <col min="10754" max="10754" width="49" style="12" customWidth="1"/>
    <col min="10755" max="10760" width="9.140625" style="12"/>
    <col min="10761" max="10761" width="9.42578125" style="12" bestFit="1" customWidth="1"/>
    <col min="10762" max="11008" width="9.140625" style="12"/>
    <col min="11009" max="11009" width="36.140625" style="12" customWidth="1"/>
    <col min="11010" max="11010" width="49" style="12" customWidth="1"/>
    <col min="11011" max="11016" width="9.140625" style="12"/>
    <col min="11017" max="11017" width="9.42578125" style="12" bestFit="1" customWidth="1"/>
    <col min="11018" max="11264" width="9.140625" style="12"/>
    <col min="11265" max="11265" width="36.140625" style="12" customWidth="1"/>
    <col min="11266" max="11266" width="49" style="12" customWidth="1"/>
    <col min="11267" max="11272" width="9.140625" style="12"/>
    <col min="11273" max="11273" width="9.42578125" style="12" bestFit="1" customWidth="1"/>
    <col min="11274" max="11520" width="9.140625" style="12"/>
    <col min="11521" max="11521" width="36.140625" style="12" customWidth="1"/>
    <col min="11522" max="11522" width="49" style="12" customWidth="1"/>
    <col min="11523" max="11528" width="9.140625" style="12"/>
    <col min="11529" max="11529" width="9.42578125" style="12" bestFit="1" customWidth="1"/>
    <col min="11530" max="11776" width="9.140625" style="12"/>
    <col min="11777" max="11777" width="36.140625" style="12" customWidth="1"/>
    <col min="11778" max="11778" width="49" style="12" customWidth="1"/>
    <col min="11779" max="11784" width="9.140625" style="12"/>
    <col min="11785" max="11785" width="9.42578125" style="12" bestFit="1" customWidth="1"/>
    <col min="11786" max="12032" width="9.140625" style="12"/>
    <col min="12033" max="12033" width="36.140625" style="12" customWidth="1"/>
    <col min="12034" max="12034" width="49" style="12" customWidth="1"/>
    <col min="12035" max="12040" width="9.140625" style="12"/>
    <col min="12041" max="12041" width="9.42578125" style="12" bestFit="1" customWidth="1"/>
    <col min="12042" max="12288" width="9.140625" style="12"/>
    <col min="12289" max="12289" width="36.140625" style="12" customWidth="1"/>
    <col min="12290" max="12290" width="49" style="12" customWidth="1"/>
    <col min="12291" max="12296" width="9.140625" style="12"/>
    <col min="12297" max="12297" width="9.42578125" style="12" bestFit="1" customWidth="1"/>
    <col min="12298" max="12544" width="9.140625" style="12"/>
    <col min="12545" max="12545" width="36.140625" style="12" customWidth="1"/>
    <col min="12546" max="12546" width="49" style="12" customWidth="1"/>
    <col min="12547" max="12552" width="9.140625" style="12"/>
    <col min="12553" max="12553" width="9.42578125" style="12" bestFit="1" customWidth="1"/>
    <col min="12554" max="12800" width="9.140625" style="12"/>
    <col min="12801" max="12801" width="36.140625" style="12" customWidth="1"/>
    <col min="12802" max="12802" width="49" style="12" customWidth="1"/>
    <col min="12803" max="12808" width="9.140625" style="12"/>
    <col min="12809" max="12809" width="9.42578125" style="12" bestFit="1" customWidth="1"/>
    <col min="12810" max="13056" width="9.140625" style="12"/>
    <col min="13057" max="13057" width="36.140625" style="12" customWidth="1"/>
    <col min="13058" max="13058" width="49" style="12" customWidth="1"/>
    <col min="13059" max="13064" width="9.140625" style="12"/>
    <col min="13065" max="13065" width="9.42578125" style="12" bestFit="1" customWidth="1"/>
    <col min="13066" max="13312" width="9.140625" style="12"/>
    <col min="13313" max="13313" width="36.140625" style="12" customWidth="1"/>
    <col min="13314" max="13314" width="49" style="12" customWidth="1"/>
    <col min="13315" max="13320" width="9.140625" style="12"/>
    <col min="13321" max="13321" width="9.42578125" style="12" bestFit="1" customWidth="1"/>
    <col min="13322" max="13568" width="9.140625" style="12"/>
    <col min="13569" max="13569" width="36.140625" style="12" customWidth="1"/>
    <col min="13570" max="13570" width="49" style="12" customWidth="1"/>
    <col min="13571" max="13576" width="9.140625" style="12"/>
    <col min="13577" max="13577" width="9.42578125" style="12" bestFit="1" customWidth="1"/>
    <col min="13578" max="13824" width="9.140625" style="12"/>
    <col min="13825" max="13825" width="36.140625" style="12" customWidth="1"/>
    <col min="13826" max="13826" width="49" style="12" customWidth="1"/>
    <col min="13827" max="13832" width="9.140625" style="12"/>
    <col min="13833" max="13833" width="9.42578125" style="12" bestFit="1" customWidth="1"/>
    <col min="13834" max="14080" width="9.140625" style="12"/>
    <col min="14081" max="14081" width="36.140625" style="12" customWidth="1"/>
    <col min="14082" max="14082" width="49" style="12" customWidth="1"/>
    <col min="14083" max="14088" width="9.140625" style="12"/>
    <col min="14089" max="14089" width="9.42578125" style="12" bestFit="1" customWidth="1"/>
    <col min="14090" max="14336" width="9.140625" style="12"/>
    <col min="14337" max="14337" width="36.140625" style="12" customWidth="1"/>
    <col min="14338" max="14338" width="49" style="12" customWidth="1"/>
    <col min="14339" max="14344" width="9.140625" style="12"/>
    <col min="14345" max="14345" width="9.42578125" style="12" bestFit="1" customWidth="1"/>
    <col min="14346" max="14592" width="9.140625" style="12"/>
    <col min="14593" max="14593" width="36.140625" style="12" customWidth="1"/>
    <col min="14594" max="14594" width="49" style="12" customWidth="1"/>
    <col min="14595" max="14600" width="9.140625" style="12"/>
    <col min="14601" max="14601" width="9.42578125" style="12" bestFit="1" customWidth="1"/>
    <col min="14602" max="14848" width="9.140625" style="12"/>
    <col min="14849" max="14849" width="36.140625" style="12" customWidth="1"/>
    <col min="14850" max="14850" width="49" style="12" customWidth="1"/>
    <col min="14851" max="14856" width="9.140625" style="12"/>
    <col min="14857" max="14857" width="9.42578125" style="12" bestFit="1" customWidth="1"/>
    <col min="14858" max="15104" width="9.140625" style="12"/>
    <col min="15105" max="15105" width="36.140625" style="12" customWidth="1"/>
    <col min="15106" max="15106" width="49" style="12" customWidth="1"/>
    <col min="15107" max="15112" width="9.140625" style="12"/>
    <col min="15113" max="15113" width="9.42578125" style="12" bestFit="1" customWidth="1"/>
    <col min="15114" max="15360" width="9.140625" style="12"/>
    <col min="15361" max="15361" width="36.140625" style="12" customWidth="1"/>
    <col min="15362" max="15362" width="49" style="12" customWidth="1"/>
    <col min="15363" max="15368" width="9.140625" style="12"/>
    <col min="15369" max="15369" width="9.42578125" style="12" bestFit="1" customWidth="1"/>
    <col min="15370" max="15616" width="9.140625" style="12"/>
    <col min="15617" max="15617" width="36.140625" style="12" customWidth="1"/>
    <col min="15618" max="15618" width="49" style="12" customWidth="1"/>
    <col min="15619" max="15624" width="9.140625" style="12"/>
    <col min="15625" max="15625" width="9.42578125" style="12" bestFit="1" customWidth="1"/>
    <col min="15626" max="15872" width="9.140625" style="12"/>
    <col min="15873" max="15873" width="36.140625" style="12" customWidth="1"/>
    <col min="15874" max="15874" width="49" style="12" customWidth="1"/>
    <col min="15875" max="15880" width="9.140625" style="12"/>
    <col min="15881" max="15881" width="9.42578125" style="12" bestFit="1" customWidth="1"/>
    <col min="15882" max="16128" width="9.140625" style="12"/>
    <col min="16129" max="16129" width="36.140625" style="12" customWidth="1"/>
    <col min="16130" max="16130" width="49" style="12" customWidth="1"/>
    <col min="16131" max="16136" width="9.140625" style="12"/>
    <col min="16137" max="16137" width="9.42578125" style="12" bestFit="1" customWidth="1"/>
    <col min="16138" max="16384" width="9.140625" style="12"/>
  </cols>
  <sheetData>
    <row r="1" spans="1:23" ht="38.85" customHeight="1" x14ac:dyDescent="0.25">
      <c r="A1" s="82" t="s">
        <v>13</v>
      </c>
      <c r="B1" s="82"/>
    </row>
    <row r="2" spans="1:23" ht="49.7" customHeight="1" x14ac:dyDescent="0.25">
      <c r="A2" s="83" t="s">
        <v>45</v>
      </c>
      <c r="B2" s="8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23" ht="18.399999999999999" customHeight="1" x14ac:dyDescent="0.25">
      <c r="A3" s="84" t="s">
        <v>14</v>
      </c>
      <c r="B3" s="84"/>
    </row>
    <row r="4" spans="1:23" ht="105.4" customHeight="1" x14ac:dyDescent="0.25">
      <c r="A4" s="14" t="s">
        <v>15</v>
      </c>
      <c r="B4" s="55" t="s">
        <v>22</v>
      </c>
    </row>
    <row r="5" spans="1:23" s="15" customFormat="1" ht="129.19999999999999" customHeight="1" x14ac:dyDescent="0.25">
      <c r="A5" s="14" t="s">
        <v>16</v>
      </c>
      <c r="B5" s="54" t="s">
        <v>23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s="15" customFormat="1" ht="156.19999999999999" customHeight="1" x14ac:dyDescent="0.25">
      <c r="A6" s="14" t="s">
        <v>17</v>
      </c>
      <c r="B6" s="55" t="s">
        <v>32</v>
      </c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</row>
    <row r="7" spans="1:23" ht="57.2" customHeight="1" x14ac:dyDescent="0.25">
      <c r="A7" s="52" t="s">
        <v>30</v>
      </c>
      <c r="B7" s="70">
        <v>156082.29999999999</v>
      </c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</row>
    <row r="8" spans="1:23" ht="71.25" customHeight="1" x14ac:dyDescent="0.25">
      <c r="A8" s="53" t="s">
        <v>18</v>
      </c>
      <c r="B8" s="76">
        <v>45267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</row>
    <row r="9" spans="1:23" s="16" customFormat="1" ht="63" customHeight="1" x14ac:dyDescent="0.25">
      <c r="A9" s="80" t="s">
        <v>43</v>
      </c>
      <c r="B9" s="80"/>
    </row>
    <row r="10" spans="1:23" s="16" customFormat="1" ht="12.2" customHeight="1" x14ac:dyDescent="0.25">
      <c r="A10" s="27"/>
      <c r="B10" s="27"/>
    </row>
    <row r="11" spans="1:23" ht="31.35" customHeight="1" x14ac:dyDescent="0.25">
      <c r="A11" s="28" t="s">
        <v>48</v>
      </c>
      <c r="B11" s="17"/>
    </row>
    <row r="12" spans="1:23" s="16" customFormat="1" ht="12.95" customHeight="1" x14ac:dyDescent="0.25">
      <c r="A12" s="12"/>
      <c r="B12" s="28"/>
    </row>
    <row r="13" spans="1:23" ht="51" customHeight="1" x14ac:dyDescent="0.25">
      <c r="A13" s="26" t="s">
        <v>37</v>
      </c>
      <c r="B13" s="12"/>
    </row>
    <row r="14" spans="1:23" x14ac:dyDescent="0.25">
      <c r="A14" s="12"/>
      <c r="B14" s="20"/>
    </row>
    <row r="15" spans="1:23" ht="15.75" x14ac:dyDescent="0.25">
      <c r="A15" s="18"/>
      <c r="B15" s="19"/>
    </row>
    <row r="16" spans="1:23" x14ac:dyDescent="0.25">
      <c r="A16" s="12"/>
      <c r="B16" s="12"/>
    </row>
    <row r="17" spans="1:2" ht="15.75" x14ac:dyDescent="0.25">
      <c r="A17" s="18"/>
      <c r="B17" s="19"/>
    </row>
    <row r="18" spans="1:2" ht="15.75" x14ac:dyDescent="0.25">
      <c r="A18" s="18"/>
      <c r="B18" s="19"/>
    </row>
    <row r="19" spans="1:2" ht="15.75" x14ac:dyDescent="0.25">
      <c r="A19" s="21"/>
      <c r="B19" s="19"/>
    </row>
    <row r="20" spans="1:2" ht="29.25" customHeight="1" x14ac:dyDescent="0.25">
      <c r="A20" s="81"/>
      <c r="B20" s="81"/>
    </row>
  </sheetData>
  <mergeCells count="8">
    <mergeCell ref="F8:W8"/>
    <mergeCell ref="A9:B9"/>
    <mergeCell ref="A20:B20"/>
    <mergeCell ref="A1:B1"/>
    <mergeCell ref="A2:B2"/>
    <mergeCell ref="A3:B3"/>
    <mergeCell ref="F6:W6"/>
    <mergeCell ref="F7:W7"/>
  </mergeCells>
  <pageMargins left="0.86614173228346458" right="0.31496062992125984" top="0.74803149606299213" bottom="0.74803149606299213" header="0.31496062992125984" footer="0.31496062992125984"/>
  <pageSetup paperSize="9" scale="89" orientation="portrait" r:id="rId1"/>
  <rowBreaks count="1" manualBreakCount="1">
    <brk id="13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  <pageSetUpPr fitToPage="1"/>
  </sheetPr>
  <dimension ref="A1:S25"/>
  <sheetViews>
    <sheetView view="pageBreakPreview" zoomScale="80" zoomScaleNormal="80" zoomScaleSheetLayoutView="80" workbookViewId="0">
      <selection activeCell="A2" sqref="A2:M2"/>
    </sheetView>
  </sheetViews>
  <sheetFormatPr defaultColWidth="9.140625" defaultRowHeight="15.75" x14ac:dyDescent="0.25"/>
  <cols>
    <col min="1" max="1" width="3.5703125" style="1" customWidth="1"/>
    <col min="2" max="2" width="29.42578125" style="1" customWidth="1"/>
    <col min="3" max="3" width="11" style="1" customWidth="1"/>
    <col min="4" max="4" width="11" style="39" customWidth="1"/>
    <col min="5" max="5" width="11" style="1" customWidth="1"/>
    <col min="6" max="6" width="11.28515625" style="1" customWidth="1"/>
    <col min="7" max="7" width="8" style="1" customWidth="1"/>
    <col min="8" max="8" width="8.42578125" style="1" customWidth="1"/>
    <col min="9" max="9" width="12.5703125" style="39" customWidth="1"/>
    <col min="10" max="10" width="11.7109375" style="1" customWidth="1"/>
    <col min="11" max="11" width="13.7109375" style="1" customWidth="1"/>
    <col min="12" max="12" width="14.85546875" style="39" customWidth="1"/>
    <col min="13" max="13" width="9.42578125" style="1" customWidth="1"/>
    <col min="14" max="14" width="14" style="3" customWidth="1"/>
    <col min="15" max="15" width="12.140625" style="1" customWidth="1"/>
    <col min="16" max="16" width="13.140625" style="1" bestFit="1" customWidth="1"/>
    <col min="17" max="17" width="13.85546875" style="1" customWidth="1"/>
    <col min="18" max="16384" width="9.140625" style="1"/>
  </cols>
  <sheetData>
    <row r="1" spans="1:19" ht="15.75" customHeight="1" x14ac:dyDescent="0.25">
      <c r="A1" s="41"/>
      <c r="B1" s="41"/>
      <c r="C1" s="41"/>
      <c r="D1" s="73"/>
      <c r="E1" s="41"/>
      <c r="F1" s="41"/>
      <c r="G1" s="86" t="s">
        <v>27</v>
      </c>
      <c r="H1" s="87"/>
      <c r="I1" s="87"/>
      <c r="J1" s="87"/>
      <c r="K1" s="87"/>
      <c r="L1" s="87"/>
      <c r="M1" s="87"/>
      <c r="N1" s="2"/>
      <c r="O1" s="2"/>
      <c r="P1" s="2"/>
      <c r="Q1" s="2"/>
      <c r="R1" s="2"/>
      <c r="S1" s="2"/>
    </row>
    <row r="2" spans="1:19" ht="39" customHeight="1" x14ac:dyDescent="0.25">
      <c r="A2" s="88" t="s">
        <v>44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1"/>
    </row>
    <row r="3" spans="1:19" ht="15.6" customHeight="1" x14ac:dyDescent="0.25">
      <c r="A3" s="88" t="s">
        <v>29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1"/>
    </row>
    <row r="4" spans="1:19" ht="36" customHeight="1" x14ac:dyDescent="0.25">
      <c r="A4" s="89" t="s">
        <v>33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</row>
    <row r="5" spans="1:19" ht="16.350000000000001" customHeight="1" x14ac:dyDescent="0.25">
      <c r="A5" s="89" t="s">
        <v>28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46"/>
    </row>
    <row r="6" spans="1:19" ht="59.1" customHeight="1" x14ac:dyDescent="0.25">
      <c r="A6" s="98" t="s">
        <v>0</v>
      </c>
      <c r="B6" s="99" t="s">
        <v>1</v>
      </c>
      <c r="C6" s="99" t="s">
        <v>2</v>
      </c>
      <c r="D6" s="99"/>
      <c r="E6" s="99"/>
      <c r="F6" s="99"/>
      <c r="G6" s="99" t="s">
        <v>3</v>
      </c>
      <c r="H6" s="99" t="s">
        <v>25</v>
      </c>
      <c r="I6" s="100" t="s">
        <v>4</v>
      </c>
      <c r="J6" s="100"/>
      <c r="K6" s="100"/>
      <c r="L6" s="42" t="s">
        <v>5</v>
      </c>
      <c r="M6" s="93" t="s">
        <v>6</v>
      </c>
    </row>
    <row r="7" spans="1:19" ht="84.2" customHeight="1" x14ac:dyDescent="0.25">
      <c r="A7" s="98"/>
      <c r="B7" s="99"/>
      <c r="C7" s="58" t="s">
        <v>34</v>
      </c>
      <c r="D7" s="72" t="s">
        <v>35</v>
      </c>
      <c r="E7" s="58" t="s">
        <v>36</v>
      </c>
      <c r="F7" s="29"/>
      <c r="G7" s="99"/>
      <c r="H7" s="99"/>
      <c r="I7" s="43" t="s">
        <v>7</v>
      </c>
      <c r="J7" s="30" t="s">
        <v>8</v>
      </c>
      <c r="K7" s="30" t="s">
        <v>26</v>
      </c>
      <c r="L7" s="36"/>
      <c r="M7" s="93"/>
    </row>
    <row r="8" spans="1:19" ht="48" x14ac:dyDescent="0.25">
      <c r="A8" s="31">
        <v>1</v>
      </c>
      <c r="B8" s="38">
        <v>2</v>
      </c>
      <c r="C8" s="31">
        <v>3</v>
      </c>
      <c r="D8" s="31">
        <v>4</v>
      </c>
      <c r="E8" s="31">
        <v>5</v>
      </c>
      <c r="F8" s="31" t="s">
        <v>19</v>
      </c>
      <c r="G8" s="31">
        <v>7</v>
      </c>
      <c r="H8" s="31" t="s">
        <v>20</v>
      </c>
      <c r="I8" s="32" t="s">
        <v>21</v>
      </c>
      <c r="J8" s="32">
        <v>10</v>
      </c>
      <c r="K8" s="32">
        <v>11</v>
      </c>
      <c r="L8" s="31" t="s">
        <v>24</v>
      </c>
      <c r="M8" s="33">
        <v>13</v>
      </c>
    </row>
    <row r="9" spans="1:19" s="5" customFormat="1" ht="41.45" customHeight="1" x14ac:dyDescent="0.2">
      <c r="A9" s="37">
        <v>1</v>
      </c>
      <c r="B9" s="77" t="s">
        <v>46</v>
      </c>
      <c r="C9" s="59">
        <v>782.6</v>
      </c>
      <c r="D9" s="78">
        <v>982.6</v>
      </c>
      <c r="E9" s="60">
        <v>982.6</v>
      </c>
      <c r="F9" s="61">
        <f>SUM(C9:E9)</f>
        <v>2747.8</v>
      </c>
      <c r="G9" s="62">
        <v>15</v>
      </c>
      <c r="H9" s="63">
        <v>3</v>
      </c>
      <c r="I9" s="64">
        <f>ROUND(AVERAGE(C9:E9),2)</f>
        <v>915.93</v>
      </c>
      <c r="J9" s="64">
        <f>STDEV(C9:E9)</f>
        <v>115.47005383792482</v>
      </c>
      <c r="K9" s="65">
        <f>J9/I9</f>
        <v>0.12606864480683549</v>
      </c>
      <c r="L9" s="64">
        <f>G9*I9</f>
        <v>13738.949999999999</v>
      </c>
      <c r="M9" s="66" t="s">
        <v>31</v>
      </c>
      <c r="N9" s="6"/>
      <c r="O9" s="24"/>
      <c r="P9" s="24"/>
      <c r="Q9" s="25"/>
      <c r="R9" s="6"/>
    </row>
    <row r="10" spans="1:19" s="5" customFormat="1" ht="41.45" customHeight="1" x14ac:dyDescent="0.2">
      <c r="A10" s="37">
        <v>2</v>
      </c>
      <c r="B10" s="77" t="s">
        <v>38</v>
      </c>
      <c r="C10" s="59">
        <v>1943.5</v>
      </c>
      <c r="D10" s="78">
        <v>2243.5</v>
      </c>
      <c r="E10" s="60">
        <v>2543.5</v>
      </c>
      <c r="F10" s="61">
        <f t="shared" ref="F10:F11" si="0">SUM(C10:E10)</f>
        <v>6730.5</v>
      </c>
      <c r="G10" s="62">
        <v>27</v>
      </c>
      <c r="H10" s="63">
        <v>3</v>
      </c>
      <c r="I10" s="64">
        <f t="shared" ref="I10:I11" si="1">ROUND(AVERAGE(C10:E10),2)</f>
        <v>2243.5</v>
      </c>
      <c r="J10" s="64">
        <f t="shared" ref="J10:J11" si="2">STDEV(C10:E10)</f>
        <v>300</v>
      </c>
      <c r="K10" s="65">
        <f t="shared" ref="K10:K11" si="3">J10/I10</f>
        <v>0.1337196344996657</v>
      </c>
      <c r="L10" s="64">
        <f t="shared" ref="L10:L11" si="4">G10*I10</f>
        <v>60574.5</v>
      </c>
      <c r="M10" s="66" t="s">
        <v>31</v>
      </c>
      <c r="N10" s="6"/>
      <c r="O10" s="24"/>
      <c r="P10" s="24"/>
      <c r="Q10" s="25"/>
      <c r="R10" s="6"/>
    </row>
    <row r="11" spans="1:19" s="5" customFormat="1" ht="41.45" customHeight="1" x14ac:dyDescent="0.2">
      <c r="A11" s="37">
        <v>3</v>
      </c>
      <c r="B11" s="77" t="s">
        <v>39</v>
      </c>
      <c r="C11" s="59">
        <v>1519.7</v>
      </c>
      <c r="D11" s="78">
        <v>1619.7</v>
      </c>
      <c r="E11" s="60">
        <v>1619.7</v>
      </c>
      <c r="F11" s="61">
        <f t="shared" si="0"/>
        <v>4759.1000000000004</v>
      </c>
      <c r="G11" s="62">
        <v>2</v>
      </c>
      <c r="H11" s="63">
        <v>3</v>
      </c>
      <c r="I11" s="64">
        <f t="shared" si="1"/>
        <v>1586.37</v>
      </c>
      <c r="J11" s="64">
        <f t="shared" si="2"/>
        <v>57.735026918962575</v>
      </c>
      <c r="K11" s="65">
        <f t="shared" si="3"/>
        <v>3.639442684806355E-2</v>
      </c>
      <c r="L11" s="64">
        <f t="shared" si="4"/>
        <v>3172.74</v>
      </c>
      <c r="M11" s="66" t="s">
        <v>31</v>
      </c>
      <c r="N11" s="6"/>
      <c r="O11" s="24"/>
      <c r="P11" s="24"/>
      <c r="Q11" s="25"/>
      <c r="R11" s="6"/>
    </row>
    <row r="12" spans="1:19" s="5" customFormat="1" ht="41.45" customHeight="1" x14ac:dyDescent="0.2">
      <c r="A12" s="37">
        <v>4</v>
      </c>
      <c r="B12" s="77" t="s">
        <v>40</v>
      </c>
      <c r="C12" s="59">
        <v>275</v>
      </c>
      <c r="D12" s="78">
        <v>275</v>
      </c>
      <c r="E12" s="60">
        <v>275</v>
      </c>
      <c r="F12" s="61">
        <f t="shared" ref="F12:F13" si="5">SUM(C12:E12)</f>
        <v>825</v>
      </c>
      <c r="G12" s="62">
        <v>50</v>
      </c>
      <c r="H12" s="63">
        <v>3</v>
      </c>
      <c r="I12" s="64">
        <f t="shared" ref="I12:I13" si="6">ROUND(AVERAGE(C12:E12),2)</f>
        <v>275</v>
      </c>
      <c r="J12" s="64">
        <f t="shared" ref="J12:J13" si="7">STDEV(C12:E12)</f>
        <v>0</v>
      </c>
      <c r="K12" s="65">
        <f t="shared" ref="K12:K13" si="8">J12/I12</f>
        <v>0</v>
      </c>
      <c r="L12" s="64">
        <f t="shared" ref="L12:L13" si="9">G12*I12</f>
        <v>13750</v>
      </c>
      <c r="M12" s="66" t="s">
        <v>31</v>
      </c>
      <c r="N12" s="6"/>
      <c r="O12" s="24"/>
      <c r="P12" s="24"/>
      <c r="Q12" s="25"/>
      <c r="R12" s="6"/>
    </row>
    <row r="13" spans="1:19" s="5" customFormat="1" ht="41.45" customHeight="1" x14ac:dyDescent="0.2">
      <c r="A13" s="37">
        <v>5</v>
      </c>
      <c r="B13" s="77" t="s">
        <v>41</v>
      </c>
      <c r="C13" s="59">
        <v>8947.4</v>
      </c>
      <c r="D13" s="78">
        <v>8993.4</v>
      </c>
      <c r="E13" s="60">
        <v>9850.4</v>
      </c>
      <c r="F13" s="61">
        <f t="shared" si="5"/>
        <v>27791.199999999997</v>
      </c>
      <c r="G13" s="62">
        <v>7</v>
      </c>
      <c r="H13" s="63">
        <v>3</v>
      </c>
      <c r="I13" s="64">
        <f t="shared" si="6"/>
        <v>9263.73</v>
      </c>
      <c r="J13" s="64">
        <f t="shared" si="7"/>
        <v>508.58856980208799</v>
      </c>
      <c r="K13" s="65">
        <f t="shared" si="8"/>
        <v>5.4901057112209446E-2</v>
      </c>
      <c r="L13" s="64">
        <f t="shared" si="9"/>
        <v>64846.11</v>
      </c>
      <c r="M13" s="66" t="s">
        <v>31</v>
      </c>
      <c r="N13" s="6"/>
      <c r="O13" s="24"/>
      <c r="P13" s="24"/>
      <c r="Q13" s="25"/>
      <c r="R13" s="6"/>
    </row>
    <row r="14" spans="1:19" ht="27.75" customHeight="1" x14ac:dyDescent="0.25">
      <c r="A14" s="34"/>
      <c r="B14" s="67"/>
      <c r="C14" s="67"/>
      <c r="D14" s="68"/>
      <c r="E14" s="67"/>
      <c r="F14" s="68"/>
      <c r="G14" s="94" t="s">
        <v>9</v>
      </c>
      <c r="H14" s="94"/>
      <c r="I14" s="94"/>
      <c r="J14" s="94"/>
      <c r="K14" s="69"/>
      <c r="L14" s="70">
        <f>SUM(L9:L13)</f>
        <v>156082.29999999999</v>
      </c>
      <c r="M14" s="71"/>
      <c r="O14" s="44"/>
      <c r="P14" s="7"/>
      <c r="Q14" s="8"/>
    </row>
    <row r="15" spans="1:19" ht="15.75" customHeight="1" x14ac:dyDescent="0.25">
      <c r="A15" s="35"/>
      <c r="B15" s="35"/>
      <c r="C15" s="35"/>
      <c r="D15" s="35"/>
      <c r="E15" s="35"/>
      <c r="F15" s="101" t="s">
        <v>42</v>
      </c>
      <c r="G15" s="102"/>
      <c r="H15" s="102"/>
      <c r="I15" s="102"/>
      <c r="J15" s="102"/>
      <c r="K15" s="102"/>
      <c r="L15" s="102"/>
      <c r="M15" s="102"/>
    </row>
    <row r="16" spans="1:19" s="9" customFormat="1" ht="7.5" customHeight="1" x14ac:dyDescent="0.2">
      <c r="C16" s="47"/>
      <c r="D16" s="56"/>
      <c r="E16" s="47"/>
      <c r="F16" s="56"/>
      <c r="G16" s="57"/>
      <c r="H16" s="95"/>
      <c r="I16" s="95"/>
      <c r="J16" s="95"/>
      <c r="K16" s="95"/>
      <c r="L16" s="95"/>
      <c r="M16" s="95"/>
    </row>
    <row r="17" spans="1:15" s="9" customFormat="1" ht="17.25" customHeight="1" x14ac:dyDescent="0.2">
      <c r="A17" s="96" t="s">
        <v>47</v>
      </c>
      <c r="B17" s="96"/>
      <c r="C17" s="96"/>
      <c r="D17" s="96"/>
      <c r="E17" s="96"/>
      <c r="F17" s="96"/>
      <c r="G17" s="96"/>
      <c r="H17" s="10"/>
      <c r="I17" s="97"/>
      <c r="J17" s="97"/>
      <c r="K17" s="48"/>
      <c r="L17" s="75">
        <v>45267</v>
      </c>
      <c r="M17" s="48"/>
      <c r="N17" s="45"/>
      <c r="O17" s="10"/>
    </row>
    <row r="18" spans="1:15" s="9" customFormat="1" ht="15.6" customHeight="1" x14ac:dyDescent="0.2">
      <c r="A18" s="49" t="s">
        <v>10</v>
      </c>
      <c r="B18" s="50"/>
      <c r="C18" s="10"/>
      <c r="D18" s="74"/>
      <c r="E18" s="10"/>
      <c r="F18" s="10"/>
      <c r="G18" s="10"/>
      <c r="H18" s="10"/>
      <c r="I18" s="91" t="s">
        <v>11</v>
      </c>
      <c r="J18" s="91"/>
      <c r="K18" s="51"/>
      <c r="L18" s="48" t="s">
        <v>12</v>
      </c>
      <c r="M18" s="10"/>
      <c r="N18" s="10"/>
      <c r="O18" s="10"/>
    </row>
    <row r="19" spans="1:15" ht="15" x14ac:dyDescent="0.25">
      <c r="N19" s="1"/>
    </row>
    <row r="20" spans="1:15" x14ac:dyDescent="0.25">
      <c r="F20" s="11"/>
      <c r="L20" s="40"/>
    </row>
    <row r="21" spans="1:15" x14ac:dyDescent="0.25"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</row>
    <row r="22" spans="1:15" x14ac:dyDescent="0.25"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</row>
    <row r="23" spans="1:15" x14ac:dyDescent="0.25"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</row>
    <row r="24" spans="1:15" x14ac:dyDescent="0.25"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</row>
    <row r="25" spans="1:15" x14ac:dyDescent="0.25"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</row>
  </sheetData>
  <mergeCells count="19">
    <mergeCell ref="I18:J18"/>
    <mergeCell ref="B21:M25"/>
    <mergeCell ref="M6:M7"/>
    <mergeCell ref="G14:J14"/>
    <mergeCell ref="H16:M16"/>
    <mergeCell ref="A17:G17"/>
    <mergeCell ref="I17:J17"/>
    <mergeCell ref="A6:A7"/>
    <mergeCell ref="B6:B7"/>
    <mergeCell ref="C6:F6"/>
    <mergeCell ref="G6:G7"/>
    <mergeCell ref="H6:H7"/>
    <mergeCell ref="I6:K6"/>
    <mergeCell ref="F15:M15"/>
    <mergeCell ref="G1:M1"/>
    <mergeCell ref="A2:M2"/>
    <mergeCell ref="A3:M3"/>
    <mergeCell ref="A4:M4"/>
    <mergeCell ref="A5:L5"/>
  </mergeCells>
  <pageMargins left="0.39370078740157483" right="0.27559055118110237" top="0.39370078740157483" bottom="0.19685039370078741" header="0" footer="0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обоснование НМЦК_</vt:lpstr>
      <vt:lpstr>Расчёт НМЦК_</vt:lpstr>
      <vt:lpstr>'обоснование НМЦК_'!Область_печати</vt:lpstr>
      <vt:lpstr>'Расчёт НМЦК_'!Область_печати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Ирина Попова</cp:lastModifiedBy>
  <cp:lastPrinted>2023-12-07T14:08:15Z</cp:lastPrinted>
  <dcterms:created xsi:type="dcterms:W3CDTF">2020-02-20T07:13:03Z</dcterms:created>
  <dcterms:modified xsi:type="dcterms:W3CDTF">2023-12-13T09:29:25Z</dcterms:modified>
</cp:coreProperties>
</file>