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716 Осаго август\716 Для публикации (ЗК)\"/>
    </mc:Choice>
  </mc:AlternateContent>
  <bookViews>
    <workbookView xWindow="0" yWindow="0" windowWidth="28800" windowHeight="12435"/>
  </bookViews>
  <sheets>
    <sheet name="Лист 1" sheetId="5" r:id="rId1"/>
  </sheets>
  <definedNames>
    <definedName name="_xlnm._FilterDatabase" localSheetId="0" hidden="1">'Лист 1'!$A$10:$M$12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5" l="1"/>
  <c r="K11" i="5" s="1"/>
  <c r="J12" i="5"/>
  <c r="K12" i="5" s="1"/>
  <c r="J13" i="5"/>
  <c r="K13" i="5" s="1"/>
  <c r="J14" i="5"/>
  <c r="K14" i="5" s="1"/>
  <c r="J15" i="5"/>
  <c r="K15" i="5" s="1"/>
  <c r="J16" i="5"/>
  <c r="K16" i="5" s="1"/>
  <c r="J17" i="5"/>
  <c r="K17" i="5"/>
  <c r="J18" i="5"/>
  <c r="K18" i="5" s="1"/>
  <c r="J19" i="5"/>
  <c r="K19" i="5" s="1"/>
  <c r="J20" i="5"/>
  <c r="K20" i="5" s="1"/>
  <c r="J21" i="5"/>
  <c r="K21" i="5"/>
  <c r="J22" i="5"/>
  <c r="K22" i="5" s="1"/>
  <c r="I16" i="5"/>
  <c r="L16" i="5"/>
  <c r="M16" i="5" s="1"/>
  <c r="I17" i="5"/>
  <c r="L17" i="5"/>
  <c r="M17" i="5" s="1"/>
  <c r="I18" i="5"/>
  <c r="L18" i="5"/>
  <c r="M18" i="5" s="1"/>
  <c r="I19" i="5"/>
  <c r="L19" i="5"/>
  <c r="M19" i="5" s="1"/>
  <c r="I20" i="5"/>
  <c r="L20" i="5"/>
  <c r="M20" i="5" s="1"/>
  <c r="I21" i="5"/>
  <c r="L21" i="5"/>
  <c r="M21" i="5" s="1"/>
  <c r="I22" i="5"/>
  <c r="L22" i="5"/>
  <c r="M22" i="5" s="1"/>
  <c r="I13" i="5"/>
  <c r="M13" i="5" s="1"/>
  <c r="I14" i="5"/>
  <c r="I15" i="5"/>
  <c r="L13" i="5"/>
  <c r="L14" i="5"/>
  <c r="M14" i="5" s="1"/>
  <c r="L15" i="5"/>
  <c r="M15" i="5"/>
  <c r="L11" i="5"/>
  <c r="M11" i="5" s="1"/>
  <c r="I11" i="5"/>
  <c r="I12" i="5"/>
  <c r="L12" i="5"/>
  <c r="M12" i="5" s="1"/>
  <c r="K23" i="5" l="1"/>
</calcChain>
</file>

<file path=xl/sharedStrings.xml><?xml version="1.0" encoding="utf-8"?>
<sst xmlns="http://schemas.openxmlformats.org/spreadsheetml/2006/main" count="61" uniqueCount="39">
  <si>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</si>
  <si>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</si>
  <si>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</si>
  <si>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</si>
  <si>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</si>
  <si>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</si>
  <si>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</si>
  <si>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</si>
  <si>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</si>
  <si>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</si>
  <si>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</si>
  <si>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</si>
  <si>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</si>
  <si>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</si>
  <si>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Наименование МИ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</si>
  <si>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</si>
  <si>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</si>
  <si>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65.12.21.000</t>
  </si>
  <si>
    <t>Оказание услуг по обязательному страхованию гражданской ответственности 
владельцев транспортных средств (ОСАГО)</t>
  </si>
  <si>
    <t>"Утверждаю»
                                                                      Врио главного врача ГБУЗ ЛО                                                                                                                                                                                       «Гатчинская КМБ»
Шишкин Ю.М.
«____»_____________ 202____года
Приложение 1 к извещению об осуществлении закупки</t>
  </si>
  <si>
    <t>ОСАГО ГАЗОН NEXTА772АМ147 XU547195ZK0005144</t>
  </si>
  <si>
    <t xml:space="preserve">ОСАГО ГАЗОН NEXTА751АМ147 XU547195ZK0005108 </t>
  </si>
  <si>
    <t>ОСАГО КАМАЗ 4308 В718УН47 Х633844CBG0000181</t>
  </si>
  <si>
    <t xml:space="preserve">ОСАГО КАМАЗ 4308 О050АК47 Х633844CBG0000179 </t>
  </si>
  <si>
    <t>ОСАГО ЛАДА ЛАРГУС O218ТЕ47 Z8XLRGSOMH0000081</t>
  </si>
  <si>
    <t xml:space="preserve">ОСАГО ЛАДА ЛАРГУС А895КЕ147 Z8XLRGSOML0001179 </t>
  </si>
  <si>
    <t xml:space="preserve">ОСАГО ЛАДА ЛАРГУС А260КМ147 Z8XLRGSOML0001278 </t>
  </si>
  <si>
    <t xml:space="preserve">ОСАГО ЛАДА ЛАРГУС А255МК147 Z8XLRGSOML0001275 </t>
  </si>
  <si>
    <t>ОСАГО ЛАДА ЛАРГУС К010УК82 XTARSOYSLH0979405</t>
  </si>
  <si>
    <t xml:space="preserve">ОСАГОТРАКТОР БЕЛАРУС-82,1 1302ХХ47  Y4R9OOZ0N1124785 </t>
  </si>
  <si>
    <t xml:space="preserve">ОСАГО УАЗ 3366295 О101ХФ47 XTT396295K1200169 </t>
  </si>
  <si>
    <t xml:space="preserve">ОСАГО ФОРД КОРРАДО В532ОУ47 WFOFXXTTFF7M29046 </t>
  </si>
  <si>
    <t xml:space="preserve"> Вх. 5992 от 08.07.2026 Цена (руб)</t>
  </si>
  <si>
    <t xml:space="preserve"> Вх. 5993 от 08.07.2026 Цена (руб)</t>
  </si>
  <si>
    <t xml:space="preserve"> Вх. 5994 от 08.07.2026 Цена (руб)</t>
  </si>
  <si>
    <t>В ситуации, когда коэффициент вариации цены предложений участников закупки превышает 33%, использование минимальной цены в качестве основы для определения НМЦК по 44-ФЗ является логичным, обоснованным и экономически целесообразным подходом. Данный метод позволяет обеспечить максимальную экономию бюджетных средств, стимулировать здоровую конкуренцию на рынке и минимизировать риски необоснованного завышения расходов, при условии четкого определения требований к закупаемым товарам/услугам и соблюдения всех процедур, предусмотренных 44-ФЗ.</t>
  </si>
  <si>
    <t>Исп. Телегин И.А.</t>
  </si>
  <si>
    <t>На основании проведенного анализа рынка и расчетов, НМЦК составляет: 39 481 рублей. 67 копеек.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</si>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</sst>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6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6" fontId="11" fillId="2" borderId="1" xfId="1" applyNumberFormat="1" applyFont="1" applyFill="1" applyBorder="1" applyAlignment="1">
      <alignment horizontal="center" vertical="top" wrapText="1"/>
    </xf>
    <xf numFmtId="166" fontId="11" fillId="0" borderId="1" xfId="1" applyNumberFormat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Border="1" applyAlignment="1">
      <alignment horizontal="center" wrapText="1"/>
    </xf>
    <xf numFmtId="4" fontId="14" fillId="0" borderId="6" xfId="1" applyNumberFormat="1" applyFont="1" applyBorder="1" applyAlignment="1" applyProtection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166" fontId="12" fillId="0" borderId="4" xfId="1" applyNumberFormat="1" applyFont="1" applyFill="1" applyBorder="1" applyAlignment="1" applyProtection="1">
      <alignment horizontal="center" vertical="center" wrapText="1"/>
    </xf>
    <xf numFmtId="166" fontId="9" fillId="0" borderId="4" xfId="1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2" fontId="13" fillId="0" borderId="0" xfId="0" applyNumberFormat="1" applyFont="1" applyFill="1" applyBorder="1" applyAlignment="1">
      <alignment horizontal="right" vertical="top" wrapText="1"/>
    </xf>
    <xf numFmtId="0" fontId="4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3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9</xdr:row>
      <xdr:rowOff>387749</xdr:rowOff>
    </xdr:from>
    <xdr:to>
      <xdr:col>12</xdr:col>
      <xdr:colOff>44451</xdr:colOff>
      <xdr:row>9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9</xdr:row>
      <xdr:rowOff>409575</xdr:rowOff>
    </xdr:from>
    <xdr:to>
      <xdr:col>12</xdr:col>
      <xdr:colOff>447675</xdr:colOff>
      <xdr:row>9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95250</xdr:rowOff>
    </xdr:from>
    <xdr:to>
      <xdr:col>1</xdr:col>
      <xdr:colOff>1229751</xdr:colOff>
      <xdr:row>8</xdr:row>
      <xdr:rowOff>441124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9</xdr:row>
      <xdr:rowOff>323850</xdr:rowOff>
    </xdr:from>
    <xdr:to>
      <xdr:col>10</xdr:col>
      <xdr:colOff>817007</xdr:colOff>
      <xdr:row>9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zoomScaleNormal="100" workbookViewId="0">
      <selection activeCell="Q27" sqref="Q27"/>
    </sheetView>
  </sheetViews>
  <sheetFormatPr defaultRowHeight="15" x14ac:dyDescent="0.25"/>
  <cols>
    <col min="1" max="1" width="5.140625" style="1" customWidth="1"/>
    <col min="2" max="2" width="23.42578125" style="1" customWidth="1"/>
    <col min="3" max="3" width="10.85546875" style="5" customWidth="1"/>
    <col min="4" max="4" width="7.85546875" style="5" customWidth="1"/>
    <col min="5" max="5" width="5.8554687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71.25" customHeight="1" x14ac:dyDescent="0.25">
      <c r="I1" s="26" t="s">
        <v>19</v>
      </c>
      <c r="J1" s="26"/>
      <c r="K1" s="26"/>
      <c r="L1" s="26"/>
      <c r="M1" s="26"/>
    </row>
    <row r="2" spans="1:13" ht="35.2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8.5" customHeight="1" x14ac:dyDescent="0.25">
      <c r="A3" s="28" t="s">
        <v>18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1.75" customHeight="1" x14ac:dyDescent="0.25">
      <c r="A4" s="31" t="s">
        <v>7</v>
      </c>
      <c r="B4" s="32"/>
      <c r="C4" s="33" t="s">
        <v>15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50.25" customHeight="1" x14ac:dyDescent="0.25">
      <c r="A5" s="31" t="s">
        <v>12</v>
      </c>
      <c r="B5" s="32"/>
      <c r="C5" s="35" t="s">
        <v>16</v>
      </c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3" ht="9" customHeight="1" x14ac:dyDescent="0.25"/>
    <row r="7" spans="1:13" ht="14.25" customHeight="1" x14ac:dyDescent="0.25">
      <c r="A7" s="37" t="s">
        <v>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1:13" ht="21.75" customHeight="1" x14ac:dyDescent="0.25">
      <c r="A8" s="29" t="s">
        <v>10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3" ht="42" customHeight="1" x14ac:dyDescent="0.25">
      <c r="C9" s="9"/>
      <c r="D9" s="9"/>
      <c r="E9" s="9"/>
      <c r="K9" s="9"/>
      <c r="L9" s="9"/>
    </row>
    <row r="10" spans="1:13" s="6" customFormat="1" ht="69.75" customHeight="1" x14ac:dyDescent="0.25">
      <c r="A10" s="11" t="s">
        <v>0</v>
      </c>
      <c r="B10" s="10" t="s">
        <v>14</v>
      </c>
      <c r="C10" s="11" t="s">
        <v>1</v>
      </c>
      <c r="D10" s="11" t="s">
        <v>2</v>
      </c>
      <c r="E10" s="11" t="s">
        <v>3</v>
      </c>
      <c r="F10" s="14" t="s">
        <v>32</v>
      </c>
      <c r="G10" s="14" t="s">
        <v>33</v>
      </c>
      <c r="H10" s="14" t="s">
        <v>34</v>
      </c>
      <c r="I10" s="12" t="s">
        <v>4</v>
      </c>
      <c r="J10" s="12" t="s">
        <v>13</v>
      </c>
      <c r="K10" s="13" t="s">
        <v>8</v>
      </c>
      <c r="L10" s="13" t="s">
        <v>5</v>
      </c>
      <c r="M10" s="12" t="s">
        <v>6</v>
      </c>
    </row>
    <row r="11" spans="1:13" s="20" customFormat="1" ht="36" x14ac:dyDescent="0.25">
      <c r="A11" s="21">
        <v>1</v>
      </c>
      <c r="B11" s="25" t="s">
        <v>20</v>
      </c>
      <c r="C11" s="22" t="s">
        <v>17</v>
      </c>
      <c r="D11" s="22" t="s">
        <v>38</v>
      </c>
      <c r="E11" s="22">
        <v>1</v>
      </c>
      <c r="F11" s="18">
        <v>2514.87</v>
      </c>
      <c r="G11" s="17">
        <v>8282.66</v>
      </c>
      <c r="H11" s="17">
        <v>18753.47</v>
      </c>
      <c r="I11" s="23">
        <f t="shared" ref="I11:I15" si="0">(F11+G11+H11)/3</f>
        <v>9850.33</v>
      </c>
      <c r="J11" s="23">
        <f t="shared" ref="J11" si="1">F11*1</f>
        <v>2514.87</v>
      </c>
      <c r="K11" s="23">
        <f t="shared" ref="K11" si="2">J11*E11</f>
        <v>2514.87</v>
      </c>
      <c r="L11" s="24">
        <f t="shared" ref="L11:L15" si="3">STDEV(F11:H11)</f>
        <v>8232.02</v>
      </c>
      <c r="M11" s="24">
        <f t="shared" ref="M11:M15" si="4">L11/I11*100</f>
        <v>83.57</v>
      </c>
    </row>
    <row r="12" spans="1:13" s="19" customFormat="1" ht="36" x14ac:dyDescent="0.25">
      <c r="A12" s="21">
        <v>2</v>
      </c>
      <c r="B12" s="25" t="s">
        <v>21</v>
      </c>
      <c r="C12" s="22" t="s">
        <v>17</v>
      </c>
      <c r="D12" s="22" t="s">
        <v>38</v>
      </c>
      <c r="E12" s="22">
        <v>1</v>
      </c>
      <c r="F12" s="18">
        <v>2514.87</v>
      </c>
      <c r="G12" s="17">
        <v>8282.66</v>
      </c>
      <c r="H12" s="17">
        <v>18753.47</v>
      </c>
      <c r="I12" s="23">
        <f t="shared" si="0"/>
        <v>9850.33</v>
      </c>
      <c r="J12" s="23">
        <f>F12*1</f>
        <v>2514.87</v>
      </c>
      <c r="K12" s="23">
        <f>J12*E12</f>
        <v>2514.87</v>
      </c>
      <c r="L12" s="24">
        <f t="shared" si="3"/>
        <v>8232.02</v>
      </c>
      <c r="M12" s="24">
        <f t="shared" si="4"/>
        <v>83.57</v>
      </c>
    </row>
    <row r="13" spans="1:13" s="19" customFormat="1" ht="36" x14ac:dyDescent="0.25">
      <c r="A13" s="21">
        <v>3</v>
      </c>
      <c r="B13" s="25" t="s">
        <v>29</v>
      </c>
      <c r="C13" s="22" t="s">
        <v>17</v>
      </c>
      <c r="D13" s="22" t="s">
        <v>38</v>
      </c>
      <c r="E13" s="22">
        <v>1</v>
      </c>
      <c r="F13" s="18">
        <v>3681.89</v>
      </c>
      <c r="G13" s="17">
        <v>8282.66</v>
      </c>
      <c r="H13" s="17">
        <v>3408.36</v>
      </c>
      <c r="I13" s="23">
        <f t="shared" si="0"/>
        <v>5124.3</v>
      </c>
      <c r="J13" s="23">
        <f t="shared" ref="J13:J14" si="5">F13*1</f>
        <v>3681.89</v>
      </c>
      <c r="K13" s="23">
        <f t="shared" ref="K13:K15" si="6">J13*E13</f>
        <v>3681.89</v>
      </c>
      <c r="L13" s="24">
        <f t="shared" si="3"/>
        <v>2738.63</v>
      </c>
      <c r="M13" s="24">
        <f t="shared" si="4"/>
        <v>53.44</v>
      </c>
    </row>
    <row r="14" spans="1:13" s="19" customFormat="1" ht="36" x14ac:dyDescent="0.25">
      <c r="A14" s="21">
        <v>4</v>
      </c>
      <c r="B14" s="25" t="s">
        <v>31</v>
      </c>
      <c r="C14" s="22" t="s">
        <v>17</v>
      </c>
      <c r="D14" s="22" t="s">
        <v>38</v>
      </c>
      <c r="E14" s="22">
        <v>1</v>
      </c>
      <c r="F14" s="18">
        <v>3681.89</v>
      </c>
      <c r="G14" s="17">
        <v>10711.46</v>
      </c>
      <c r="H14" s="17">
        <v>12601.72</v>
      </c>
      <c r="I14" s="23">
        <f t="shared" si="0"/>
        <v>8998.36</v>
      </c>
      <c r="J14" s="23">
        <f t="shared" si="5"/>
        <v>3681.89</v>
      </c>
      <c r="K14" s="23">
        <f t="shared" si="6"/>
        <v>3681.89</v>
      </c>
      <c r="L14" s="24">
        <f t="shared" si="3"/>
        <v>4700.2</v>
      </c>
      <c r="M14" s="24">
        <f t="shared" si="4"/>
        <v>52.23</v>
      </c>
    </row>
    <row r="15" spans="1:13" s="19" customFormat="1" ht="36" x14ac:dyDescent="0.25">
      <c r="A15" s="21">
        <v>5</v>
      </c>
      <c r="B15" s="25" t="s">
        <v>24</v>
      </c>
      <c r="C15" s="22" t="s">
        <v>17</v>
      </c>
      <c r="D15" s="22" t="s">
        <v>38</v>
      </c>
      <c r="E15" s="22">
        <v>1</v>
      </c>
      <c r="F15" s="18">
        <v>2892.91</v>
      </c>
      <c r="G15" s="17">
        <v>8416.15</v>
      </c>
      <c r="H15" s="17">
        <v>9901.35</v>
      </c>
      <c r="I15" s="23">
        <f t="shared" si="0"/>
        <v>7070.14</v>
      </c>
      <c r="J15" s="23">
        <f>F15*1</f>
        <v>2892.91</v>
      </c>
      <c r="K15" s="23">
        <f t="shared" si="6"/>
        <v>2892.91</v>
      </c>
      <c r="L15" s="24">
        <f t="shared" si="3"/>
        <v>3693.02</v>
      </c>
      <c r="M15" s="24">
        <f t="shared" si="4"/>
        <v>52.23</v>
      </c>
    </row>
    <row r="16" spans="1:13" s="19" customFormat="1" ht="36" x14ac:dyDescent="0.25">
      <c r="A16" s="21">
        <v>6</v>
      </c>
      <c r="B16" s="25" t="s">
        <v>25</v>
      </c>
      <c r="C16" s="22" t="s">
        <v>17</v>
      </c>
      <c r="D16" s="22" t="s">
        <v>38</v>
      </c>
      <c r="E16" s="22">
        <v>1</v>
      </c>
      <c r="F16" s="18">
        <v>3155.9</v>
      </c>
      <c r="G16" s="17">
        <v>10558.44</v>
      </c>
      <c r="H16" s="17">
        <v>10801.48</v>
      </c>
      <c r="I16" s="23">
        <f t="shared" ref="I16:I22" si="7">(F16+G16+H16)/3</f>
        <v>8171.94</v>
      </c>
      <c r="J16" s="23">
        <f t="shared" ref="J16:J22" si="8">F16*1</f>
        <v>3155.9</v>
      </c>
      <c r="K16" s="23">
        <f t="shared" ref="K16:K22" si="9">J16*E16</f>
        <v>3155.9</v>
      </c>
      <c r="L16" s="24">
        <f t="shared" ref="L16:L22" si="10">STDEV(F16:H16)</f>
        <v>4345.72</v>
      </c>
      <c r="M16" s="24">
        <f t="shared" ref="M16:M22" si="11">L16/I16*100</f>
        <v>53.18</v>
      </c>
    </row>
    <row r="17" spans="1:13" s="19" customFormat="1" ht="36" x14ac:dyDescent="0.25">
      <c r="A17" s="21">
        <v>7</v>
      </c>
      <c r="B17" s="25" t="s">
        <v>30</v>
      </c>
      <c r="C17" s="22" t="s">
        <v>17</v>
      </c>
      <c r="D17" s="22" t="s">
        <v>38</v>
      </c>
      <c r="E17" s="22">
        <v>1</v>
      </c>
      <c r="F17" s="18">
        <v>3155.9</v>
      </c>
      <c r="G17" s="17">
        <v>10558.44</v>
      </c>
      <c r="H17" s="17">
        <v>10801.48</v>
      </c>
      <c r="I17" s="23">
        <f t="shared" si="7"/>
        <v>8171.94</v>
      </c>
      <c r="J17" s="23">
        <f t="shared" si="8"/>
        <v>3155.9</v>
      </c>
      <c r="K17" s="23">
        <f t="shared" si="9"/>
        <v>3155.9</v>
      </c>
      <c r="L17" s="24">
        <f t="shared" si="10"/>
        <v>4345.72</v>
      </c>
      <c r="M17" s="24">
        <f t="shared" si="11"/>
        <v>53.18</v>
      </c>
    </row>
    <row r="18" spans="1:13" s="19" customFormat="1" ht="36" x14ac:dyDescent="0.25">
      <c r="A18" s="21">
        <v>8</v>
      </c>
      <c r="B18" s="25" t="s">
        <v>27</v>
      </c>
      <c r="C18" s="22" t="s">
        <v>17</v>
      </c>
      <c r="D18" s="22" t="s">
        <v>38</v>
      </c>
      <c r="E18" s="22">
        <v>1</v>
      </c>
      <c r="F18" s="18">
        <v>3155.9</v>
      </c>
      <c r="G18" s="17">
        <v>10558.44</v>
      </c>
      <c r="H18" s="17">
        <v>10801.35</v>
      </c>
      <c r="I18" s="23">
        <f t="shared" si="7"/>
        <v>8171.9</v>
      </c>
      <c r="J18" s="23">
        <f t="shared" si="8"/>
        <v>3155.9</v>
      </c>
      <c r="K18" s="23">
        <f t="shared" si="9"/>
        <v>3155.9</v>
      </c>
      <c r="L18" s="24">
        <f t="shared" si="10"/>
        <v>4345.68</v>
      </c>
      <c r="M18" s="24">
        <f t="shared" si="11"/>
        <v>53.18</v>
      </c>
    </row>
    <row r="19" spans="1:13" s="19" customFormat="1" ht="36" x14ac:dyDescent="0.25">
      <c r="A19" s="21">
        <v>9</v>
      </c>
      <c r="B19" s="25" t="s">
        <v>26</v>
      </c>
      <c r="C19" s="22" t="s">
        <v>17</v>
      </c>
      <c r="D19" s="22" t="s">
        <v>38</v>
      </c>
      <c r="E19" s="22">
        <v>1</v>
      </c>
      <c r="F19" s="18">
        <v>3155.9</v>
      </c>
      <c r="G19" s="17">
        <v>10558.44</v>
      </c>
      <c r="H19" s="17">
        <v>10801.35</v>
      </c>
      <c r="I19" s="23">
        <f t="shared" si="7"/>
        <v>8171.9</v>
      </c>
      <c r="J19" s="23">
        <f t="shared" si="8"/>
        <v>3155.9</v>
      </c>
      <c r="K19" s="23">
        <f t="shared" si="9"/>
        <v>3155.9</v>
      </c>
      <c r="L19" s="24">
        <f t="shared" si="10"/>
        <v>4345.68</v>
      </c>
      <c r="M19" s="24">
        <f t="shared" si="11"/>
        <v>53.18</v>
      </c>
    </row>
    <row r="20" spans="1:13" s="19" customFormat="1" ht="36" x14ac:dyDescent="0.25">
      <c r="A20" s="21">
        <v>10</v>
      </c>
      <c r="B20" s="25" t="s">
        <v>28</v>
      </c>
      <c r="C20" s="22" t="s">
        <v>17</v>
      </c>
      <c r="D20" s="22" t="s">
        <v>38</v>
      </c>
      <c r="E20" s="22">
        <v>1</v>
      </c>
      <c r="F20" s="18">
        <v>3155.9</v>
      </c>
      <c r="G20" s="17">
        <v>10558.44</v>
      </c>
      <c r="H20" s="17">
        <v>10801.35</v>
      </c>
      <c r="I20" s="23">
        <f t="shared" si="7"/>
        <v>8171.9</v>
      </c>
      <c r="J20" s="23">
        <f t="shared" si="8"/>
        <v>3155.9</v>
      </c>
      <c r="K20" s="23">
        <f t="shared" si="9"/>
        <v>3155.9</v>
      </c>
      <c r="L20" s="24">
        <f t="shared" si="10"/>
        <v>4345.68</v>
      </c>
      <c r="M20" s="24">
        <f t="shared" si="11"/>
        <v>53.18</v>
      </c>
    </row>
    <row r="21" spans="1:13" s="19" customFormat="1" ht="36" x14ac:dyDescent="0.25">
      <c r="A21" s="21">
        <v>11</v>
      </c>
      <c r="B21" s="25" t="s">
        <v>22</v>
      </c>
      <c r="C21" s="22" t="s">
        <v>17</v>
      </c>
      <c r="D21" s="22" t="s">
        <v>38</v>
      </c>
      <c r="E21" s="22">
        <v>1</v>
      </c>
      <c r="F21" s="18">
        <v>4207.87</v>
      </c>
      <c r="G21" s="17">
        <v>8282.66</v>
      </c>
      <c r="H21" s="17">
        <v>18753.47</v>
      </c>
      <c r="I21" s="23">
        <f t="shared" si="7"/>
        <v>10414.67</v>
      </c>
      <c r="J21" s="23">
        <f t="shared" si="8"/>
        <v>4207.87</v>
      </c>
      <c r="K21" s="23">
        <f t="shared" si="9"/>
        <v>4207.87</v>
      </c>
      <c r="L21" s="24">
        <f t="shared" si="10"/>
        <v>7503.51</v>
      </c>
      <c r="M21" s="24">
        <f t="shared" si="11"/>
        <v>72.05</v>
      </c>
    </row>
    <row r="22" spans="1:13" s="19" customFormat="1" ht="36" x14ac:dyDescent="0.25">
      <c r="A22" s="21">
        <v>12</v>
      </c>
      <c r="B22" s="25" t="s">
        <v>23</v>
      </c>
      <c r="C22" s="22" t="s">
        <v>17</v>
      </c>
      <c r="D22" s="22" t="s">
        <v>38</v>
      </c>
      <c r="E22" s="22">
        <v>1</v>
      </c>
      <c r="F22" s="18">
        <v>4207.87</v>
      </c>
      <c r="G22" s="17">
        <v>8282.66</v>
      </c>
      <c r="H22" s="17">
        <v>18753.47</v>
      </c>
      <c r="I22" s="23">
        <f t="shared" si="7"/>
        <v>10414.67</v>
      </c>
      <c r="J22" s="23">
        <f t="shared" si="8"/>
        <v>4207.87</v>
      </c>
      <c r="K22" s="23">
        <f t="shared" si="9"/>
        <v>4207.87</v>
      </c>
      <c r="L22" s="24">
        <f t="shared" si="10"/>
        <v>7503.51</v>
      </c>
      <c r="M22" s="24">
        <f t="shared" si="11"/>
        <v>72.05</v>
      </c>
    </row>
    <row r="23" spans="1:13" x14ac:dyDescent="0.25">
      <c r="A23" s="2"/>
      <c r="B23" s="2"/>
      <c r="C23" s="4"/>
      <c r="D23" s="4"/>
      <c r="E23" s="4"/>
      <c r="F23" s="15"/>
      <c r="G23" s="15"/>
      <c r="H23" s="15"/>
      <c r="I23" s="15"/>
      <c r="J23" s="15"/>
      <c r="K23" s="16">
        <f>SUM(K11:K22)</f>
        <v>39481.67</v>
      </c>
      <c r="L23" s="3"/>
      <c r="M23" s="7"/>
    </row>
    <row r="24" spans="1:13" x14ac:dyDescent="0.25">
      <c r="A24" s="27" t="s">
        <v>37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6" spans="1:13" ht="72" customHeight="1" x14ac:dyDescent="0.25">
      <c r="B26" s="38" t="s">
        <v>35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3" x14ac:dyDescent="0.25">
      <c r="B27" s="39"/>
      <c r="C27" s="9"/>
      <c r="D27" s="9"/>
      <c r="E27" s="9"/>
      <c r="K27" s="9"/>
      <c r="L27" s="9"/>
    </row>
    <row r="28" spans="1:13" x14ac:dyDescent="0.25">
      <c r="B28" s="39"/>
      <c r="C28" s="9"/>
      <c r="D28" s="9"/>
      <c r="E28" s="9"/>
      <c r="K28" s="9"/>
      <c r="L28" s="9"/>
    </row>
    <row r="29" spans="1:13" x14ac:dyDescent="0.25">
      <c r="B29" s="39" t="s">
        <v>36</v>
      </c>
      <c r="C29" s="9"/>
      <c r="D29" s="9"/>
      <c r="E29" s="9"/>
      <c r="K29" s="9"/>
      <c r="L29" s="9"/>
    </row>
  </sheetData>
  <autoFilter ref="A10:M12"/>
  <mergeCells count="11">
    <mergeCell ref="B26:M26"/>
    <mergeCell ref="I1:M1"/>
    <mergeCell ref="A24:M24"/>
    <mergeCell ref="A3:M3"/>
    <mergeCell ref="A8:M8"/>
    <mergeCell ref="A2:M2"/>
    <mergeCell ref="A4:B4"/>
    <mergeCell ref="A5:B5"/>
    <mergeCell ref="C4:M4"/>
    <mergeCell ref="C5:M5"/>
    <mergeCell ref="A7:M7"/>
  </mergeCells>
  <pageMargins left="0.31496062992125984" right="0.31496062992125984" top="0.35433070866141736" bottom="0.35433070866141736" header="0.31496062992125984" footer="0.31496062992125984"/>
  <pageSetup paperSize="9" scale="98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2026-04-06T08:46:23Z</cp:lastPrinted>
  <dcterms:created xsi:type="dcterms:W3CDTF">2006-09-16T00:00:00Z</dcterms:created>
  <dcterms:modified xsi:type="dcterms:W3CDTF">2026-09-22T09:11:05Z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