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Татьяна\Desktop\МАРИНА\для электронного магазина\2026 ЭМ\лампы\"/>
    </mc:Choice>
  </mc:AlternateContent>
  <bookViews>
    <workbookView xWindow="0" yWindow="0" windowWidth="28800" windowHeight="12330"/>
  </bookViews>
  <sheets>
    <sheet name="Расчет цены" sheetId="2" r:id="rId1"/>
  </sheets>
  <definedNames>
    <definedName name="_xlnm.Print_Area" localSheetId="0">'Расчет цены'!$A$1:$O$17</definedName>
  </definedNames>
  <calcPr calcId="162913"/>
</workbook>
</file>

<file path=xl/calcChain.xml><?xml version="1.0" encoding="utf-8"?>
<calcChain xmlns="http://schemas.openxmlformats.org/spreadsheetml/2006/main">
  <c r="O10" i="2" l="1"/>
  <c r="O9" i="2"/>
  <c r="H9" i="2" l="1"/>
  <c r="K9" i="2" s="1"/>
  <c r="L9" i="2" l="1"/>
  <c r="I9" i="2"/>
  <c r="J9" i="2" s="1"/>
  <c r="N9" i="2" l="1"/>
  <c r="M9" i="2"/>
  <c r="N10" i="2" l="1"/>
</calcChain>
</file>

<file path=xl/sharedStrings.xml><?xml version="1.0" encoding="utf-8"?>
<sst xmlns="http://schemas.openxmlformats.org/spreadsheetml/2006/main" count="31" uniqueCount="30">
  <si>
    <t>№</t>
  </si>
  <si>
    <t>Наименование предмета контракта</t>
  </si>
  <si>
    <t>Коммерческие предложения (руб./ед.изм.)</t>
  </si>
  <si>
    <t>Среднее квадратичное отклонение</t>
  </si>
  <si>
    <t xml:space="preserve">Средняя арифметическая цена за единицу     &lt;ц&gt; </t>
  </si>
  <si>
    <t>Цена за единицу изм. (руб.)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</si>
  <si>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</si>
  <si>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</si>
  <si>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             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</si>
  <si>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</si>
  <si>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с округле-нием (вниз) до сотых долей после запятой (руб.)</t>
  </si>
  <si>
    <t>Н(М)ЦК, ЦКЕП контракта с учетом округле-ния цены за единицу (руб.)</t>
  </si>
  <si>
    <t>1. Метод обоснования начальной (максимальной) цены контракта (далее – НМЦК): метод сопоставимых рыночных цен (анализа рынка);</t>
  </si>
  <si>
    <t xml:space="preserve">Поставщик  № 1                                  </t>
  </si>
  <si>
    <t xml:space="preserve">Поставщик  № 2                                 </t>
  </si>
  <si>
    <t xml:space="preserve">Поставщик  № 3                                   </t>
  </si>
  <si>
    <t xml:space="preserve">УТВЕРЖДАЮ:    </t>
  </si>
  <si>
    <t>Рассчет Н(М)ЦК, ЦКЕП произвел:</t>
  </si>
  <si>
    <t>Соответствие обоснования начальной (максимальной) цены контракта, требованиям ст. 22 Федерального закона от 05.04.2013 № 44-ФЗ «О контрактной системе в сфере осуществления закупок товаров, работ, услуг для государственных и муниципальных нужд», требованиям «Методических рекомендаций по применению методов определения начальной (максимальной) цены контракта, (утв. Приказом МЭР от 02.10.2013 № 567)  удостоверяю.</t>
  </si>
  <si>
    <t>Ед. изм.</t>
  </si>
  <si>
    <t>Итого:</t>
  </si>
  <si>
    <t>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исполнителем)».1) Заказчиком осуществлен сбор ценовой информации среди поставщиков (подрядчиков, исполнителей), осуществляющих поставки товаров (выполнение работ, оказание услуг), являющихся объектом закупки. Получены 3 ценовых предложения: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поставщика не указано в связи с соблюдением конфиденциальности</t>
  </si>
  <si>
    <t>Ориентировочное значение кол-ва на основе прогноза за  прошедшие периоды</t>
  </si>
  <si>
    <t>А.С. Морозов</t>
  </si>
  <si>
    <t>Расчет  начальной (максимальной) цены контракта</t>
  </si>
  <si>
    <t>Глава администрации МО "Отрадное"</t>
  </si>
  <si>
    <t>руб.</t>
  </si>
  <si>
    <t xml:space="preserve">В результате проведенного расчета Заказчиком принято решение определить размер НМЦК  из расчета минимального предложения                  </t>
  </si>
  <si>
    <t>Приобретение и доставка электротехнических материалов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</si>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</sst>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0.0000"/>
    <numFmt numFmtId="165" formatCode="0.00000"/>
    <numFmt numFmtId="166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4" fillId="0" borderId="0" xfId="0" applyFont="1"/>
    <xf numFmtId="0" fontId="1" fillId="0" borderId="3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4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4" fillId="0" borderId="0" xfId="0" applyFont="1" applyFill="1"/>
    <xf numFmtId="0" fontId="5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 applyProtection="1">
      <alignment wrapText="1"/>
      <protection locked="0"/>
    </xf>
    <xf numFmtId="164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wrapText="1"/>
    </xf>
    <xf numFmtId="166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6" fontId="5" fillId="0" borderId="0" xfId="0" applyNumberFormat="1" applyFont="1" applyBorder="1"/>
    <xf numFmtId="0" fontId="5" fillId="0" borderId="1" xfId="0" applyFont="1" applyBorder="1"/>
    <xf numFmtId="2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/>
    <xf numFmtId="4" fontId="2" fillId="2" borderId="6" xfId="0" applyNumberFormat="1" applyFont="1" applyFill="1" applyBorder="1" applyAlignment="1">
      <alignment horizontal="center" vertical="center" wrapText="1"/>
    </xf>
    <xf numFmtId="0" fontId="4" fillId="0" borderId="5" xfId="0" applyFont="1" applyBorder="1"/>
    <xf numFmtId="4" fontId="4" fillId="0" borderId="5" xfId="0" applyNumberFormat="1" applyFont="1" applyBorder="1"/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43" fontId="4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2" borderId="0" xfId="0" applyFont="1" applyFill="1" applyAlignment="1">
      <alignment wrapText="1"/>
    </xf>
    <xf numFmtId="166" fontId="4" fillId="2" borderId="0" xfId="0" applyNumberFormat="1" applyFont="1" applyFill="1" applyAlignment="1">
      <alignment horizontal="center" wrapText="1"/>
    </xf>
    <xf numFmtId="166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5" fillId="0" borderId="0" xfId="0" applyFont="1" applyBorder="1" applyAlignment="1"/>
    <xf numFmtId="4" fontId="5" fillId="0" borderId="4" xfId="0" applyNumberFormat="1" applyFont="1" applyBorder="1" applyAlignment="1">
      <alignment vertical="top"/>
    </xf>
    <xf numFmtId="4" fontId="7" fillId="0" borderId="4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2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4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43" fontId="4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7</xdr:row>
      <xdr:rowOff>952500</xdr:rowOff>
    </xdr:from>
    <xdr:to>
      <xdr:col>10</xdr:col>
      <xdr:colOff>0</xdr:colOff>
      <xdr:row>7</xdr:row>
      <xdr:rowOff>1304925</xdr:rowOff>
    </xdr:to>
    <xdr:pic>
      <xdr:nvPicPr>
        <xdr:cNvPr id="10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11100" y="3524250"/>
          <a:ext cx="15144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7</xdr:row>
      <xdr:rowOff>923925</xdr:rowOff>
    </xdr:from>
    <xdr:to>
      <xdr:col>8</xdr:col>
      <xdr:colOff>1019175</xdr:colOff>
      <xdr:row>7</xdr:row>
      <xdr:rowOff>1362075</xdr:rowOff>
    </xdr:to>
    <xdr:pic>
      <xdr:nvPicPr>
        <xdr:cNvPr id="106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715625" y="349567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7</xdr:row>
      <xdr:rowOff>1600200</xdr:rowOff>
    </xdr:from>
    <xdr:to>
      <xdr:col>10</xdr:col>
      <xdr:colOff>1504950</xdr:colOff>
      <xdr:row>7</xdr:row>
      <xdr:rowOff>1962150</xdr:rowOff>
    </xdr:to>
    <xdr:pic>
      <xdr:nvPicPr>
        <xdr:cNvPr id="106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44625" y="417195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7</xdr:row>
      <xdr:rowOff>1400175</xdr:rowOff>
    </xdr:from>
    <xdr:to>
      <xdr:col>10</xdr:col>
      <xdr:colOff>419100</xdr:colOff>
      <xdr:row>7</xdr:row>
      <xdr:rowOff>1628775</xdr:rowOff>
    </xdr:to>
    <xdr:pic>
      <xdr:nvPicPr>
        <xdr:cNvPr id="106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392275" y="3971925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view="pageBreakPreview" zoomScaleNormal="100" zoomScaleSheetLayoutView="100" workbookViewId="0">
      <selection activeCell="O11" sqref="O11"/>
    </sheetView>
  </sheetViews>
  <sheetFormatPr defaultColWidth="9.140625" defaultRowHeight="12.75" x14ac:dyDescent="0.2"/>
  <cols>
    <col min="1" max="1" width="3.140625" style="2" customWidth="1"/>
    <col min="2" max="2" width="52.7109375" style="2" customWidth="1"/>
    <col min="3" max="3" width="7.5703125" style="2" customWidth="1"/>
    <col min="4" max="4" width="15.140625" style="2" customWidth="1"/>
    <col min="5" max="5" width="10.5703125" style="2" customWidth="1"/>
    <col min="6" max="6" width="11.42578125" style="2" customWidth="1"/>
    <col min="7" max="7" width="12" style="2" customWidth="1"/>
    <col min="8" max="8" width="17.42578125" style="2" customWidth="1"/>
    <col min="9" max="9" width="17.5703125" style="2" customWidth="1"/>
    <col min="10" max="10" width="20.140625" style="2" customWidth="1"/>
    <col min="11" max="11" width="24.5703125" style="2" customWidth="1"/>
    <col min="12" max="12" width="13.140625" style="2" customWidth="1"/>
    <col min="13" max="13" width="18.140625" style="2" customWidth="1"/>
    <col min="14" max="15" width="14.5703125" style="2" customWidth="1"/>
    <col min="16" max="16" width="13" style="2" customWidth="1"/>
    <col min="17" max="16384" width="9.140625" style="2"/>
  </cols>
  <sheetData>
    <row r="1" spans="1:17" ht="21" customHeight="1" x14ac:dyDescent="0.2">
      <c r="K1" s="29" t="s">
        <v>16</v>
      </c>
      <c r="L1" s="29"/>
      <c r="M1" s="29"/>
      <c r="N1" s="29"/>
      <c r="O1" s="29"/>
      <c r="P1" s="29"/>
    </row>
    <row r="2" spans="1:17" ht="26.25" customHeight="1" x14ac:dyDescent="0.2">
      <c r="K2" s="29" t="s">
        <v>25</v>
      </c>
      <c r="L2" s="27"/>
      <c r="M2" s="27"/>
      <c r="N2" s="27"/>
      <c r="O2" s="27"/>
      <c r="P2" s="27"/>
    </row>
    <row r="3" spans="1:17" ht="22.5" customHeight="1" x14ac:dyDescent="0.2">
      <c r="F3" s="47" t="s">
        <v>24</v>
      </c>
      <c r="G3" s="47"/>
      <c r="H3" s="47"/>
      <c r="I3" s="47"/>
      <c r="K3" s="7" t="s">
        <v>23</v>
      </c>
      <c r="L3" s="48"/>
      <c r="M3" s="48"/>
      <c r="N3" s="48"/>
      <c r="O3" s="28"/>
      <c r="P3" s="28"/>
    </row>
    <row r="4" spans="1:17" ht="15" customHeight="1" x14ac:dyDescent="0.2">
      <c r="E4" s="7" t="s">
        <v>12</v>
      </c>
      <c r="G4" s="7"/>
      <c r="L4" s="10"/>
      <c r="M4" s="10"/>
      <c r="N4" s="10"/>
      <c r="O4" s="10"/>
      <c r="P4" s="10"/>
    </row>
    <row r="5" spans="1:17" ht="5.25" customHeight="1" x14ac:dyDescent="0.2">
      <c r="E5" s="47"/>
      <c r="F5" s="47"/>
      <c r="G5" s="7"/>
      <c r="L5" s="10"/>
      <c r="M5" s="10"/>
      <c r="N5" s="10"/>
      <c r="O5" s="10"/>
      <c r="P5" s="10"/>
    </row>
    <row r="6" spans="1:17" ht="63" customHeight="1" x14ac:dyDescent="0.2">
      <c r="A6" s="50" t="s">
        <v>21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34"/>
      <c r="P6" s="34"/>
    </row>
    <row r="7" spans="1:17" ht="39" customHeight="1" x14ac:dyDescent="0.2">
      <c r="A7" s="55" t="s">
        <v>0</v>
      </c>
      <c r="B7" s="55" t="s">
        <v>1</v>
      </c>
      <c r="C7" s="56" t="s">
        <v>19</v>
      </c>
      <c r="D7" s="56" t="s">
        <v>22</v>
      </c>
      <c r="E7" s="58" t="s">
        <v>2</v>
      </c>
      <c r="F7" s="59"/>
      <c r="G7" s="60"/>
      <c r="H7" s="61" t="s">
        <v>6</v>
      </c>
      <c r="I7" s="61"/>
      <c r="J7" s="61"/>
      <c r="K7" s="63" t="s">
        <v>7</v>
      </c>
      <c r="L7" s="64"/>
      <c r="M7" s="64"/>
      <c r="N7" s="64"/>
      <c r="O7" s="64"/>
    </row>
    <row r="8" spans="1:17" ht="153.75" customHeight="1" x14ac:dyDescent="0.2">
      <c r="A8" s="56"/>
      <c r="B8" s="56"/>
      <c r="C8" s="57"/>
      <c r="D8" s="57"/>
      <c r="E8" s="3" t="s">
        <v>13</v>
      </c>
      <c r="F8" s="3" t="s">
        <v>14</v>
      </c>
      <c r="G8" s="3" t="s">
        <v>15</v>
      </c>
      <c r="H8" s="11" t="s">
        <v>4</v>
      </c>
      <c r="I8" s="11" t="s">
        <v>3</v>
      </c>
      <c r="J8" s="4" t="s">
        <v>8</v>
      </c>
      <c r="K8" s="1" t="s">
        <v>9</v>
      </c>
      <c r="L8" s="5" t="s">
        <v>5</v>
      </c>
      <c r="M8" s="5" t="s">
        <v>10</v>
      </c>
      <c r="N8" s="5" t="s">
        <v>11</v>
      </c>
      <c r="O8" s="1" t="s">
        <v>9</v>
      </c>
    </row>
    <row r="9" spans="1:17" x14ac:dyDescent="0.2">
      <c r="A9" s="37">
        <v>1</v>
      </c>
      <c r="B9" s="43" t="s">
        <v>28</v>
      </c>
      <c r="C9" s="36" t="s">
        <v>29</v>
      </c>
      <c r="D9" s="42">
        <v>50</v>
      </c>
      <c r="E9" s="33">
        <v>4200</v>
      </c>
      <c r="F9" s="30">
        <v>4350</v>
      </c>
      <c r="G9" s="20">
        <v>4330</v>
      </c>
      <c r="H9" s="21">
        <f t="shared" ref="H9" si="0">AVERAGE(E9:G9)</f>
        <v>4293.333333333333</v>
      </c>
      <c r="I9" s="22">
        <f t="shared" ref="I9" si="1">SQRT(((SUM((POWER(G9-H9,2)),(POWER(F9-H9,2)),(POWER(E9-H9,2)))/(COLUMNS(E9:G9)-1))))</f>
        <v>81.445278152470777</v>
      </c>
      <c r="J9" s="22">
        <f t="shared" ref="J9" si="2">I9/H9*100</f>
        <v>1.8970173482718351</v>
      </c>
      <c r="K9" s="18">
        <f>H9*D9</f>
        <v>214666.66666666666</v>
      </c>
      <c r="L9" s="18">
        <f t="shared" ref="L9" si="3">K9/D9</f>
        <v>4293.333333333333</v>
      </c>
      <c r="M9" s="18">
        <f>L9</f>
        <v>4293.333333333333</v>
      </c>
      <c r="N9" s="17">
        <f>L9</f>
        <v>4293.333333333333</v>
      </c>
      <c r="O9" s="65">
        <f>N9*D9</f>
        <v>214666.66666666666</v>
      </c>
      <c r="P9" s="35"/>
      <c r="Q9" s="6"/>
    </row>
    <row r="10" spans="1:17" x14ac:dyDescent="0.2">
      <c r="A10" s="19"/>
      <c r="B10" s="38"/>
      <c r="C10" s="31"/>
      <c r="D10" s="31"/>
      <c r="E10" s="32"/>
      <c r="F10" s="19"/>
      <c r="G10" s="19"/>
      <c r="H10" s="19"/>
      <c r="I10" s="19"/>
      <c r="J10" s="19"/>
      <c r="K10" s="24"/>
      <c r="L10" s="25"/>
      <c r="M10" s="26" t="s">
        <v>20</v>
      </c>
      <c r="N10" s="41">
        <f>SUM(N9:N9)</f>
        <v>4293.333333333333</v>
      </c>
      <c r="O10" s="65">
        <f>SUM(O9)</f>
        <v>214666.66666666666</v>
      </c>
      <c r="P10" s="35"/>
      <c r="Q10" s="6"/>
    </row>
    <row r="11" spans="1:17" x14ac:dyDescent="0.2">
      <c r="A11" s="7"/>
      <c r="B11" s="16"/>
      <c r="E11" s="6"/>
      <c r="K11" s="7"/>
      <c r="L11" s="8"/>
      <c r="M11" s="7"/>
      <c r="N11" s="23"/>
      <c r="O11" s="35"/>
      <c r="P11" s="35"/>
      <c r="Q11" s="6"/>
    </row>
    <row r="12" spans="1:17" ht="18.600000000000001" customHeight="1" x14ac:dyDescent="0.2">
      <c r="A12" s="7"/>
      <c r="B12" s="51" t="s">
        <v>27</v>
      </c>
      <c r="C12" s="51"/>
      <c r="D12" s="51"/>
      <c r="E12" s="51"/>
      <c r="F12" s="51"/>
      <c r="G12" s="51"/>
      <c r="H12" s="46">
        <v>210000</v>
      </c>
      <c r="I12" s="45" t="s">
        <v>26</v>
      </c>
      <c r="J12" s="44"/>
      <c r="K12" s="29"/>
      <c r="L12" s="8"/>
      <c r="M12" s="7"/>
      <c r="N12" s="7"/>
      <c r="Q12" s="6"/>
    </row>
    <row r="13" spans="1:17" x14ac:dyDescent="0.2">
      <c r="A13" s="49" t="s">
        <v>17</v>
      </c>
      <c r="B13" s="49"/>
      <c r="C13" s="49"/>
      <c r="J13" s="7"/>
      <c r="K13" s="7"/>
      <c r="L13" s="8"/>
      <c r="M13" s="7"/>
      <c r="N13" s="7"/>
    </row>
    <row r="14" spans="1:17" x14ac:dyDescent="0.2">
      <c r="A14" s="52"/>
      <c r="B14" s="52"/>
      <c r="C14" s="52"/>
      <c r="D14" s="52"/>
      <c r="E14" s="12"/>
      <c r="F14" s="13"/>
      <c r="G14" s="14"/>
      <c r="H14" s="53"/>
      <c r="I14" s="53"/>
      <c r="J14" s="7"/>
      <c r="K14" s="7"/>
      <c r="L14" s="8"/>
      <c r="M14" s="7"/>
      <c r="N14" s="7"/>
    </row>
    <row r="16" spans="1:17" ht="10.5" customHeight="1" x14ac:dyDescent="0.2">
      <c r="A16" s="62"/>
      <c r="B16" s="62"/>
      <c r="C16" s="62"/>
      <c r="D16" s="62"/>
      <c r="E16" s="62"/>
      <c r="F16" s="40"/>
      <c r="G16" s="39"/>
      <c r="H16" s="39"/>
      <c r="I16" s="39"/>
      <c r="J16" s="39"/>
      <c r="K16" s="39"/>
    </row>
    <row r="17" spans="1:14" ht="31.5" customHeight="1" x14ac:dyDescent="0.2">
      <c r="A17" s="54" t="s">
        <v>18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</row>
    <row r="18" spans="1:14" ht="54" customHeigh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4" x14ac:dyDescent="0.2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4" x14ac:dyDescent="0.2">
      <c r="A20" s="9"/>
      <c r="B20" s="9"/>
      <c r="C20" s="9"/>
      <c r="D20" s="9"/>
      <c r="E20" s="9"/>
      <c r="F20" s="9"/>
      <c r="G20" s="9"/>
      <c r="H20" s="9"/>
      <c r="I20" s="9"/>
      <c r="J20" s="9"/>
    </row>
    <row r="27" spans="1:14" x14ac:dyDescent="0.2">
      <c r="A27" s="49"/>
      <c r="B27" s="49"/>
    </row>
    <row r="28" spans="1:14" x14ac:dyDescent="0.2">
      <c r="A28" s="52"/>
      <c r="B28" s="52"/>
      <c r="C28" s="52"/>
      <c r="D28" s="12"/>
      <c r="E28" s="13"/>
      <c r="F28" s="14"/>
      <c r="G28" s="53"/>
      <c r="H28" s="53"/>
      <c r="I28" s="15"/>
    </row>
  </sheetData>
  <mergeCells count="20">
    <mergeCell ref="A28:C28"/>
    <mergeCell ref="G28:H28"/>
    <mergeCell ref="A13:C13"/>
    <mergeCell ref="A14:D14"/>
    <mergeCell ref="H14:I14"/>
    <mergeCell ref="A17:N17"/>
    <mergeCell ref="A7:A8"/>
    <mergeCell ref="B7:B8"/>
    <mergeCell ref="C7:C8"/>
    <mergeCell ref="D7:D8"/>
    <mergeCell ref="E7:G7"/>
    <mergeCell ref="H7:J7"/>
    <mergeCell ref="A16:E16"/>
    <mergeCell ref="K7:O7"/>
    <mergeCell ref="E5:F5"/>
    <mergeCell ref="L3:N3"/>
    <mergeCell ref="A27:B27"/>
    <mergeCell ref="A6:N6"/>
    <mergeCell ref="F3:I3"/>
    <mergeCell ref="B12:G12"/>
  </mergeCells>
  <pageMargins left="0.31496062992125984" right="7.874015748031496E-2" top="0.23622047244094491" bottom="0.43307086614173229" header="0.15748031496062992" footer="0.31496062992125984"/>
  <pageSetup paperSize="9" scale="56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Татьяна</cp:lastModifiedBy>
  <cp:lastPrinted>2026-10-15T06:18:52Z</cp:lastPrinted>
  <dcterms:created xsi:type="dcterms:W3CDTF">2014-01-15T18:15:09Z</dcterms:created>
  <dcterms:modified xsi:type="dcterms:W3CDTF">2026-10-15T06:18:55Z</dcterms:modified>
</cp:coreProperties>
</file>