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/>
  </bookViews>
  <sheets>
    <sheet name="Расчет цены" sheetId="2" r:id="rId1"/>
  </sheets>
  <definedNames>
    <definedName name="_xlnm.Print_Area" localSheetId="0">'Расчет цены'!$A$1:$O$15</definedName>
  </definedNames>
  <calcPr calcId="125725" refMode="R1C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I7" i="2"/>
  <c r="J7" s="1"/>
  <c r="K7" s="1"/>
  <c r="L7"/>
  <c r="M7" s="1"/>
  <c r="N7"/>
  <c r="O7" s="1"/>
  <c r="I8"/>
  <c r="J8" s="1"/>
  <c r="K8" s="1"/>
  <c r="L8"/>
  <c r="M8" s="1"/>
  <c r="N8"/>
  <c r="O8" s="1"/>
  <c r="I9"/>
  <c r="J9" s="1"/>
  <c r="K9" s="1"/>
  <c r="L9"/>
  <c r="M9" s="1"/>
  <c r="N9"/>
  <c r="O9" s="1"/>
  <c r="I10"/>
  <c r="J10" s="1"/>
  <c r="K10" s="1"/>
  <c r="L10"/>
  <c r="M10" s="1"/>
  <c r="N10"/>
  <c r="O10" s="1"/>
  <c r="I11"/>
  <c r="J11" s="1"/>
  <c r="K11" s="1"/>
  <c r="L11"/>
  <c r="M11" s="1"/>
  <c r="N11"/>
  <c r="O11" s="1"/>
  <c r="O12" l="1"/>
  <c r="I13" s="1"/>
</calcChain>
</file>

<file path=xl/sharedStrings.xml><?xml version="1.0" encoding="utf-8"?>
<sst xmlns="http://schemas.openxmlformats.org/spreadsheetml/2006/main" count="42" uniqueCount="37">
  <si>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</si>
  <si>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</si>
  <si>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</si>
  <si>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>Ед. изм</t>
  </si>
  <si>
    <t>Кол-во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</si>
  <si>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</si>
  <si>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</si>
  <si>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</si>
  <si>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</si>
  <si>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</si>
  <si>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-</t>
  </si>
  <si>
    <t>рублей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</si>
  <si>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</si>
  <si>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ИТОГО</t>
  </si>
  <si>
    <t xml:space="preserve">1 КП </t>
  </si>
  <si>
    <t xml:space="preserve">2 КП </t>
  </si>
  <si>
    <t xml:space="preserve">3 КП </t>
  </si>
  <si>
    <t>min Цена за единицу изм.  (руб.)</t>
  </si>
  <si>
    <t>Н(М)ЦК, (руб.)</t>
  </si>
  <si>
    <t>Н(М)ЦК, определяемая методом сопоставимых рыночных цен (анализа рынка)*</t>
  </si>
  <si>
    <t>Однородность совокупности значений выявленных цен, используемых в расчете Н(М)ЦК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</si>
  <si>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</si>
  <si>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t>Коммерческие предложения (руб./ед.изм.)</t>
  </si>
  <si>
    <t xml:space="preserve">Приложение 2 к Извещению
об осуществлении закупки
</t>
  </si>
  <si>
    <t xml:space="preserve">Наименование предмета контракта/наименование по окпд/ктру 
</t>
  </si>
  <si>
    <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</t>
    </r>
    <r>
      <rPr>
        <b/>
        <i/>
        <sz val="10"/>
        <color rgb="FFFF0000"/>
        <rFont val="Times New Roman"/>
        <family val="1"/>
        <charset val="204"/>
      </rPr>
      <t xml:space="preserve">  (не должен превышать 33%)</t>
    </r>
  </si>
  <si>
    <t>За начальную сумму цен единиц товара принято</t>
  </si>
  <si>
    <t>шт</t>
  </si>
  <si>
    <t xml:space="preserve">Обоснование начальной (максимальной) цены контракта
</t>
  </si>
  <si>
    <t>Разработка концепции и структуры методического комплекса экспертом-консультантом. П. 1.1. ООЗ</t>
  </si>
  <si>
    <t>Разработка теоретической части методического комплекса П. 1.2. ООЗ</t>
  </si>
  <si>
    <t>Разработка практической части методического комплекса. П. 2. ООЗ</t>
  </si>
  <si>
    <t>Редактура, стилистическая вычитка теоретической и практической частей методического комплекса. П. 3.ООЗ</t>
  </si>
  <si>
    <t>Цветная печать тиража методического комплекса П. 4.ООЗ</t>
  </si>
  <si>
    <t>усл. ед.</t>
  </si>
  <si>
    <t>ч</t>
  </si>
  <si>
    <t>лист</t>
  </si>
</sst>
</file>

<file path=xl/styles.xml><?xml version="1.0" encoding="utf-8"?>
<styleSheet xmlns="http://schemas.openxmlformats.org/spreadsheetml/2006/main">
  <numFmts count="4">
    <numFmt numFmtId="8" formatCode="#,##0.00\ &quot;₽&quot;;[Red]\-#,##0.00\ &quot;₽&quot;"/>
    <numFmt numFmtId="43" formatCode="_-* #,##0.00\ _₽_-;\-* #,##0.00\ _₽_-;_-* &quot;-&quot;??\ _₽_-;_-@_-"/>
    <numFmt numFmtId="164" formatCode="0.000"/>
    <numFmt numFmtId="165" formatCode="0.0000"/>
  </numFmts>
  <fonts count="1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i/>
      <sz val="1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/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65" fontId="4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165" fontId="7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16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43" fontId="8" fillId="0" borderId="1" xfId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3" fontId="8" fillId="2" borderId="1" xfId="1" applyFont="1" applyFill="1" applyBorder="1" applyAlignment="1">
      <alignment horizontal="center" vertical="center" wrapText="1"/>
    </xf>
    <xf numFmtId="43" fontId="2" fillId="2" borderId="2" xfId="1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vertical="center"/>
    </xf>
    <xf numFmtId="0" fontId="1" fillId="2" borderId="0" xfId="0" applyFont="1" applyFill="1"/>
    <xf numFmtId="0" fontId="8" fillId="2" borderId="1" xfId="0" applyFont="1" applyFill="1" applyBorder="1" applyAlignment="1">
      <alignment horizontal="center" vertical="top" wrapText="1"/>
    </xf>
    <xf numFmtId="0" fontId="5" fillId="2" borderId="0" xfId="0" applyFont="1" applyFill="1" applyAlignment="1" applyProtection="1">
      <alignment vertical="center"/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7" fillId="2" borderId="0" xfId="0" applyFont="1" applyFill="1"/>
    <xf numFmtId="0" fontId="8" fillId="2" borderId="0" xfId="0" applyFont="1" applyFill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vertical="center"/>
    </xf>
    <xf numFmtId="0" fontId="4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43" fontId="1" fillId="0" borderId="1" xfId="1" applyFont="1" applyFill="1" applyBorder="1" applyAlignment="1">
      <alignment vertical="center" wrapText="1"/>
    </xf>
    <xf numFmtId="43" fontId="1" fillId="0" borderId="6" xfId="1" applyFont="1" applyFill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8" fontId="1" fillId="0" borderId="6" xfId="1" applyNumberFormat="1" applyFont="1" applyFill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left" vertical="top" wrapText="1"/>
      <protection locked="0"/>
    </xf>
    <xf numFmtId="0" fontId="2" fillId="2" borderId="3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1800</xdr:colOff>
      <xdr:row>5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9139680" y="2688120"/>
          <a:ext cx="987480" cy="347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10</xdr:col>
      <xdr:colOff>2877</xdr:colOff>
      <xdr:row>5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051760" y="2656440"/>
          <a:ext cx="1058040" cy="44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54427</xdr:colOff>
      <xdr:row>5</xdr:row>
      <xdr:rowOff>2676245</xdr:rowOff>
    </xdr:from>
    <xdr:to>
      <xdr:col>11</xdr:col>
      <xdr:colOff>1020534</xdr:colOff>
      <xdr:row>5</xdr:row>
      <xdr:rowOff>3020787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633856" y="4417959"/>
          <a:ext cx="966107" cy="3445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282600</xdr:colOff>
      <xdr:row>5</xdr:row>
      <xdr:rowOff>1404360</xdr:rowOff>
    </xdr:from>
    <xdr:to>
      <xdr:col>11</xdr:col>
      <xdr:colOff>447840</xdr:colOff>
      <xdr:row>5</xdr:row>
      <xdr:rowOff>1632960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/>
      </xdr:blipFill>
      <xdr:spPr>
        <a:xfrm>
          <a:off x="10407960" y="3137760"/>
          <a:ext cx="16524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20"/>
  <sheetViews>
    <sheetView tabSelected="1" topLeftCell="B4" zoomScale="71" zoomScaleNormal="71" zoomScaleSheetLayoutView="100" workbookViewId="0">
      <selection activeCell="A15" sqref="A15:O15"/>
    </sheetView>
  </sheetViews>
  <sheetFormatPr defaultRowHeight="15"/>
  <cols>
    <col min="1" max="1" width="8" style="1" customWidth="1"/>
    <col min="2" max="2" width="36.85546875" style="1" customWidth="1"/>
    <col min="3" max="3" width="8.42578125" style="38" customWidth="1"/>
    <col min="4" max="4" width="6.7109375" style="1" customWidth="1"/>
    <col min="5" max="5" width="13" style="11" bestFit="1" customWidth="1"/>
    <col min="6" max="6" width="14.140625" style="1" customWidth="1"/>
    <col min="7" max="7" width="12.5703125" style="1" customWidth="1"/>
    <col min="8" max="8" width="9.28515625" style="1" customWidth="1"/>
    <col min="9" max="9" width="17" style="1" customWidth="1"/>
    <col min="10" max="10" width="15.42578125" style="1" customWidth="1"/>
    <col min="11" max="11" width="14.28515625" style="28" customWidth="1"/>
    <col min="12" max="12" width="15.5703125" style="1" customWidth="1"/>
    <col min="13" max="13" width="12.5703125" style="1" customWidth="1"/>
    <col min="14" max="14" width="14.28515625" style="1" customWidth="1"/>
    <col min="15" max="15" width="15.5703125" style="1" customWidth="1"/>
    <col min="16" max="256" width="9.28515625" style="1" customWidth="1"/>
    <col min="257" max="1024" width="9.28515625" customWidth="1"/>
  </cols>
  <sheetData>
    <row r="1" spans="1:15" ht="29.65" customHeight="1">
      <c r="N1" s="52" t="s">
        <v>23</v>
      </c>
      <c r="O1" s="53"/>
    </row>
    <row r="2" spans="1:15">
      <c r="N2" s="53"/>
      <c r="O2" s="53"/>
    </row>
    <row r="3" spans="1:15" s="7" customFormat="1" ht="24" customHeight="1">
      <c r="A3" s="56" t="s">
        <v>28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s="7" customFormat="1" ht="48.75" customHeight="1">
      <c r="A4" s="6"/>
      <c r="B4" s="6" t="s">
        <v>0</v>
      </c>
      <c r="C4" s="57" t="s">
        <v>1</v>
      </c>
      <c r="D4" s="57"/>
      <c r="E4" s="57"/>
      <c r="F4" s="57"/>
      <c r="G4" s="57"/>
      <c r="H4" s="57"/>
      <c r="I4" s="57"/>
      <c r="J4" s="57"/>
      <c r="K4" s="57"/>
      <c r="L4" s="57"/>
      <c r="M4" s="57"/>
      <c r="N4" s="6"/>
      <c r="O4" s="6"/>
    </row>
    <row r="5" spans="1:15" ht="39" customHeight="1">
      <c r="A5" s="58" t="s">
        <v>2</v>
      </c>
      <c r="B5" s="59" t="s">
        <v>24</v>
      </c>
      <c r="C5" s="58" t="s">
        <v>3</v>
      </c>
      <c r="D5" s="58" t="s">
        <v>4</v>
      </c>
      <c r="E5" s="58" t="s">
        <v>22</v>
      </c>
      <c r="F5" s="58"/>
      <c r="G5" s="58"/>
      <c r="H5" s="8"/>
      <c r="I5" s="50" t="s">
        <v>20</v>
      </c>
      <c r="J5" s="50"/>
      <c r="K5" s="50"/>
      <c r="L5" s="51" t="s">
        <v>19</v>
      </c>
      <c r="M5" s="51"/>
      <c r="N5" s="51"/>
      <c r="O5" s="51"/>
    </row>
    <row r="6" spans="1:15" ht="244.5" customHeight="1">
      <c r="A6" s="59"/>
      <c r="B6" s="59"/>
      <c r="C6" s="59"/>
      <c r="D6" s="59"/>
      <c r="E6" s="9" t="s">
        <v>14</v>
      </c>
      <c r="F6" s="9" t="s">
        <v>15</v>
      </c>
      <c r="G6" s="9" t="s">
        <v>16</v>
      </c>
      <c r="H6" s="9" t="s">
        <v>5</v>
      </c>
      <c r="I6" s="10" t="s">
        <v>6</v>
      </c>
      <c r="J6" s="10" t="s">
        <v>7</v>
      </c>
      <c r="K6" s="29" t="s">
        <v>25</v>
      </c>
      <c r="L6" s="10" t="s">
        <v>8</v>
      </c>
      <c r="M6" s="10" t="s">
        <v>9</v>
      </c>
      <c r="N6" s="10" t="s">
        <v>17</v>
      </c>
      <c r="O6" s="10" t="s">
        <v>18</v>
      </c>
    </row>
    <row r="7" spans="1:15" ht="38.25">
      <c r="A7" s="35">
        <v>1</v>
      </c>
      <c r="B7" s="37" t="s">
        <v>29</v>
      </c>
      <c r="C7" s="45" t="s">
        <v>35</v>
      </c>
      <c r="D7" s="45">
        <v>100</v>
      </c>
      <c r="E7" s="46">
        <v>800</v>
      </c>
      <c r="F7" s="49">
        <v>870</v>
      </c>
      <c r="G7" s="48">
        <v>900</v>
      </c>
      <c r="H7" s="18" t="s">
        <v>10</v>
      </c>
      <c r="I7" s="17">
        <f t="shared" ref="I7:I11" si="0">AVERAGE(E7:G7)</f>
        <v>856.66666666666663</v>
      </c>
      <c r="J7" s="19">
        <f t="shared" ref="J7:J11" si="1">SQRT(((SUM((POWER(G7-I7,2)),(POWER(F7-I7,2)),(POWER(E7-I7,2)))/(COLUMNS(E7:G7)-1))))</f>
        <v>51.316014394468837</v>
      </c>
      <c r="K7" s="23">
        <f t="shared" ref="K7:K11" si="2">J7/I7*100</f>
        <v>5.9901962328173743</v>
      </c>
      <c r="L7" s="17">
        <f t="shared" ref="L7:L8" si="3">((D7/3)*(SUM(E7:G7)))</f>
        <v>85666.666666666672</v>
      </c>
      <c r="M7" s="20">
        <f t="shared" ref="M7:M8" si="4">L7/D7</f>
        <v>856.66666666666674</v>
      </c>
      <c r="N7" s="22">
        <f t="shared" ref="N7:N8" si="5">MIN(E7:G7)</f>
        <v>800</v>
      </c>
      <c r="O7" s="22">
        <f t="shared" ref="O7:O8" si="6">N7*D7</f>
        <v>80000</v>
      </c>
    </row>
    <row r="8" spans="1:15" ht="25.5">
      <c r="A8" s="34">
        <v>2</v>
      </c>
      <c r="B8" s="37" t="s">
        <v>30</v>
      </c>
      <c r="C8" s="45" t="s">
        <v>35</v>
      </c>
      <c r="D8" s="45">
        <v>80</v>
      </c>
      <c r="E8" s="46">
        <v>1750</v>
      </c>
      <c r="F8" s="47">
        <v>1850</v>
      </c>
      <c r="G8" s="48">
        <v>1800</v>
      </c>
      <c r="H8" s="18" t="s">
        <v>10</v>
      </c>
      <c r="I8" s="17">
        <f t="shared" si="0"/>
        <v>1800</v>
      </c>
      <c r="J8" s="19">
        <f t="shared" si="1"/>
        <v>50</v>
      </c>
      <c r="K8" s="23">
        <f t="shared" si="2"/>
        <v>2.7777777777777777</v>
      </c>
      <c r="L8" s="17">
        <f t="shared" si="3"/>
        <v>144000</v>
      </c>
      <c r="M8" s="20">
        <f t="shared" si="4"/>
        <v>1800</v>
      </c>
      <c r="N8" s="22">
        <f t="shared" si="5"/>
        <v>1750</v>
      </c>
      <c r="O8" s="22">
        <f t="shared" si="6"/>
        <v>140000</v>
      </c>
    </row>
    <row r="9" spans="1:15" ht="25.5">
      <c r="A9" s="36">
        <v>3</v>
      </c>
      <c r="B9" s="37" t="s">
        <v>31</v>
      </c>
      <c r="C9" s="45" t="s">
        <v>34</v>
      </c>
      <c r="D9" s="45">
        <v>1</v>
      </c>
      <c r="E9" s="46">
        <v>268000</v>
      </c>
      <c r="F9" s="47">
        <v>288250</v>
      </c>
      <c r="G9" s="48">
        <v>301400</v>
      </c>
      <c r="H9" s="18" t="s">
        <v>10</v>
      </c>
      <c r="I9" s="17">
        <f t="shared" si="0"/>
        <v>285883.33333333331</v>
      </c>
      <c r="J9" s="19">
        <f t="shared" si="1"/>
        <v>16825.303365269028</v>
      </c>
      <c r="K9" s="23">
        <f t="shared" si="2"/>
        <v>5.8853739982285411</v>
      </c>
      <c r="L9" s="17">
        <f t="shared" ref="L9:L10" si="7">((D9/3)*(SUM(E9:G9)))</f>
        <v>285883.33333333331</v>
      </c>
      <c r="M9" s="20">
        <f t="shared" ref="M9:M10" si="8">L9/D9</f>
        <v>285883.33333333331</v>
      </c>
      <c r="N9" s="22">
        <f t="shared" ref="N9:N10" si="9">MIN(E9:G9)</f>
        <v>268000</v>
      </c>
      <c r="O9" s="22">
        <f t="shared" ref="O9:O10" si="10">N9*D9</f>
        <v>268000</v>
      </c>
    </row>
    <row r="10" spans="1:15" ht="38.25">
      <c r="A10" s="35">
        <v>4</v>
      </c>
      <c r="B10" s="37" t="s">
        <v>32</v>
      </c>
      <c r="C10" s="45" t="s">
        <v>36</v>
      </c>
      <c r="D10" s="45">
        <v>80</v>
      </c>
      <c r="E10" s="46">
        <v>625</v>
      </c>
      <c r="F10" s="47">
        <v>656</v>
      </c>
      <c r="G10" s="48">
        <v>720</v>
      </c>
      <c r="H10" s="18" t="s">
        <v>10</v>
      </c>
      <c r="I10" s="17">
        <f t="shared" si="0"/>
        <v>667</v>
      </c>
      <c r="J10" s="19">
        <f t="shared" si="1"/>
        <v>48.445846055157297</v>
      </c>
      <c r="K10" s="23">
        <f t="shared" si="2"/>
        <v>7.263245285630779</v>
      </c>
      <c r="L10" s="17">
        <f t="shared" si="7"/>
        <v>53360</v>
      </c>
      <c r="M10" s="20">
        <f t="shared" si="8"/>
        <v>667</v>
      </c>
      <c r="N10" s="22">
        <f t="shared" si="9"/>
        <v>625</v>
      </c>
      <c r="O10" s="22">
        <f t="shared" si="10"/>
        <v>50000</v>
      </c>
    </row>
    <row r="11" spans="1:15" ht="25.5">
      <c r="A11" s="35">
        <v>5</v>
      </c>
      <c r="B11" s="37" t="s">
        <v>33</v>
      </c>
      <c r="C11" s="45" t="s">
        <v>27</v>
      </c>
      <c r="D11" s="45">
        <v>10</v>
      </c>
      <c r="E11" s="46">
        <v>3500</v>
      </c>
      <c r="F11" s="48">
        <v>3654</v>
      </c>
      <c r="G11" s="48">
        <v>3900</v>
      </c>
      <c r="H11" s="18" t="s">
        <v>10</v>
      </c>
      <c r="I11" s="17">
        <f t="shared" si="0"/>
        <v>3684.6666666666665</v>
      </c>
      <c r="J11" s="19">
        <f t="shared" si="1"/>
        <v>201.75562776124323</v>
      </c>
      <c r="K11" s="23">
        <f t="shared" si="2"/>
        <v>5.4755462573161724</v>
      </c>
      <c r="L11" s="17">
        <f>((D11/3)*(SUM(E11:G11)))</f>
        <v>36846.666666666672</v>
      </c>
      <c r="M11" s="20">
        <f t="shared" ref="M11" si="11">L11/D11</f>
        <v>3684.666666666667</v>
      </c>
      <c r="N11" s="22">
        <f t="shared" ref="N11" si="12">MIN(E11:G11)</f>
        <v>3500</v>
      </c>
      <c r="O11" s="22">
        <f t="shared" ref="O11" si="13">N11*D11</f>
        <v>35000</v>
      </c>
    </row>
    <row r="12" spans="1:15" s="21" customFormat="1" ht="25.5" customHeight="1">
      <c r="A12" s="33"/>
      <c r="B12" s="54" t="s">
        <v>13</v>
      </c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24">
        <f>SUM(O7:O11)</f>
        <v>573000</v>
      </c>
    </row>
    <row r="13" spans="1:15" s="11" customFormat="1" ht="30" customHeight="1">
      <c r="A13" s="61" t="s">
        <v>26</v>
      </c>
      <c r="B13" s="62"/>
      <c r="C13" s="62"/>
      <c r="D13" s="62"/>
      <c r="E13" s="62"/>
      <c r="F13" s="62"/>
      <c r="G13" s="62"/>
      <c r="H13" s="62"/>
      <c r="I13" s="25">
        <f>O12</f>
        <v>573000</v>
      </c>
      <c r="J13" s="26" t="s">
        <v>11</v>
      </c>
      <c r="K13" s="26"/>
      <c r="L13" s="26"/>
      <c r="M13" s="26"/>
      <c r="N13" s="26"/>
      <c r="O13" s="27"/>
    </row>
    <row r="14" spans="1:15" ht="30" customHeight="1">
      <c r="A14" s="63" t="s">
        <v>21</v>
      </c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</row>
    <row r="15" spans="1:15" ht="52.5" customHeight="1">
      <c r="A15" s="64" t="s">
        <v>12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</row>
    <row r="16" spans="1:15" s="3" customFormat="1" ht="15.6" customHeight="1">
      <c r="A16" s="60"/>
      <c r="B16" s="60"/>
      <c r="C16" s="60"/>
      <c r="D16" s="2"/>
      <c r="E16" s="42"/>
      <c r="F16" s="12"/>
      <c r="G16" s="5"/>
      <c r="K16" s="30"/>
    </row>
    <row r="17" spans="1:11" s="3" customFormat="1" ht="11.25" customHeight="1">
      <c r="A17" s="4"/>
      <c r="B17" s="4"/>
      <c r="C17" s="39"/>
      <c r="D17" s="2"/>
      <c r="E17" s="42"/>
      <c r="F17" s="12"/>
      <c r="G17" s="5"/>
      <c r="K17" s="30"/>
    </row>
    <row r="18" spans="1:11" s="16" customFormat="1" ht="21" customHeight="1">
      <c r="A18" s="13"/>
      <c r="B18" s="13"/>
      <c r="C18" s="40"/>
      <c r="D18" s="7"/>
      <c r="E18" s="43"/>
      <c r="F18" s="14"/>
      <c r="G18" s="15"/>
      <c r="K18" s="31"/>
    </row>
    <row r="19" spans="1:11" s="7" customFormat="1" ht="19.5" customHeight="1">
      <c r="A19" s="55"/>
      <c r="B19" s="55"/>
      <c r="C19" s="41"/>
      <c r="E19" s="44"/>
      <c r="K19" s="32"/>
    </row>
    <row r="20" spans="1:11" s="3" customFormat="1" ht="15.75">
      <c r="A20" s="60"/>
      <c r="B20" s="60"/>
      <c r="C20" s="60"/>
      <c r="D20" s="2"/>
      <c r="E20" s="42"/>
      <c r="F20" s="12"/>
      <c r="G20" s="5"/>
      <c r="K20" s="30"/>
    </row>
  </sheetData>
  <mergeCells count="17">
    <mergeCell ref="A20:C20"/>
    <mergeCell ref="A13:H13"/>
    <mergeCell ref="A14:O14"/>
    <mergeCell ref="A16:C16"/>
    <mergeCell ref="A15:O15"/>
    <mergeCell ref="I5:K5"/>
    <mergeCell ref="L5:O5"/>
    <mergeCell ref="N1:O2"/>
    <mergeCell ref="B12:N12"/>
    <mergeCell ref="A19:B19"/>
    <mergeCell ref="A3:O3"/>
    <mergeCell ref="C4:M4"/>
    <mergeCell ref="A5:A6"/>
    <mergeCell ref="B5:B6"/>
    <mergeCell ref="C5:C6"/>
    <mergeCell ref="D5:D6"/>
    <mergeCell ref="E5:G5"/>
  </mergeCells>
  <printOptions gridLines="1"/>
  <pageMargins left="0.31496062992125984" right="0.31496062992125984" top="0.35433070866141736" bottom="0.35433070866141736" header="0.31496062992125984" footer="0.31496062992125984"/>
  <pageSetup paperSize="9" scale="66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SaVa</dc:creator>
  <cp:keywords/>
  <dc:description/>
  <cp:lastModifiedBy>Пользователь Windows</cp:lastModifiedBy>
  <cp:revision>1</cp:revision>
  <cp:lastPrinted>2022-02-02T06:43:45Z</cp:lastPrinted>
  <dcterms:created xsi:type="dcterms:W3CDTF">2014-01-15T21:15:09Z</dcterms:created>
  <dcterms:modified xsi:type="dcterms:W3CDTF">2026-09-23T15:03:37Z</dcterms:modified>
  <cp:category/>
  <cp:contentStatus/>
</cp:coreProperties>
</file>