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 МКУ\2026\Электронный магазин\36 комплексное ТО авто\Для размещения\"/>
    </mc:Choice>
  </mc:AlternateContent>
  <xr:revisionPtr revIDLastSave="0" documentId="13_ncr:1_{A8BDC5BE-45C0-49A3-8831-36F8CC1804DA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  <sheet name="Лист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2" i="1" l="1"/>
  <c r="J6" i="1" l="1"/>
  <c r="M6" i="1" s="1"/>
  <c r="K6" i="1"/>
  <c r="J7" i="1"/>
  <c r="M7" i="1" s="1"/>
  <c r="K7" i="1"/>
  <c r="L7" i="1" s="1"/>
  <c r="J8" i="1"/>
  <c r="M8" i="1" s="1"/>
  <c r="K8" i="1"/>
  <c r="L8" i="1" s="1"/>
  <c r="J9" i="1"/>
  <c r="M9" i="1" s="1"/>
  <c r="K9" i="1"/>
  <c r="L9" i="1" s="1"/>
  <c r="J10" i="1"/>
  <c r="M10" i="1" s="1"/>
  <c r="K10" i="1"/>
  <c r="L10" i="1" s="1"/>
  <c r="J11" i="1"/>
  <c r="M11" i="1" s="1"/>
  <c r="K11" i="1"/>
  <c r="J12" i="1"/>
  <c r="M12" i="1" s="1"/>
  <c r="K12" i="1"/>
  <c r="J13" i="1"/>
  <c r="M13" i="1" s="1"/>
  <c r="K13" i="1"/>
  <c r="J14" i="1"/>
  <c r="M14" i="1" s="1"/>
  <c r="K14" i="1"/>
  <c r="J15" i="1"/>
  <c r="M15" i="1" s="1"/>
  <c r="K15" i="1"/>
  <c r="L15" i="1" s="1"/>
  <c r="J16" i="1"/>
  <c r="M16" i="1" s="1"/>
  <c r="K16" i="1"/>
  <c r="L16" i="1" s="1"/>
  <c r="J17" i="1"/>
  <c r="M17" i="1" s="1"/>
  <c r="K17" i="1"/>
  <c r="L17" i="1" s="1"/>
  <c r="J18" i="1"/>
  <c r="M18" i="1" s="1"/>
  <c r="K18" i="1"/>
  <c r="J19" i="1"/>
  <c r="M19" i="1" s="1"/>
  <c r="K19" i="1"/>
  <c r="J20" i="1"/>
  <c r="K20" i="1"/>
  <c r="L20" i="1" s="1"/>
  <c r="M20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L18" i="1" l="1"/>
  <c r="L6" i="1"/>
  <c r="L19" i="1"/>
  <c r="L11" i="1"/>
  <c r="L14" i="1"/>
  <c r="L12" i="1"/>
  <c r="L13" i="1"/>
  <c r="G17" i="2"/>
  <c r="G16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2" i="2"/>
  <c r="G18" i="2" l="1"/>
  <c r="K21" i="1" l="1"/>
  <c r="J21" i="1"/>
  <c r="M21" i="1" s="1"/>
  <c r="G21" i="1"/>
  <c r="L21" i="1" l="1"/>
</calcChain>
</file>

<file path=xl/sharedStrings.xml><?xml version="1.0" encoding="utf-8"?>
<sst xmlns="http://schemas.openxmlformats.org/spreadsheetml/2006/main" count="88" uniqueCount="45">
  <si>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</si>
  <si>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</si>
  <si>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</si>
  <si>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</si>
  <si>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</si>
  <si>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</si>
  <si>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</si>
  <si>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</si>
  <si>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</si>
  <si>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</si>
  <si>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</si>
  <si>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</si>
  <si>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</si>
  <si>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</si>
  <si>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</si>
  <si>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</si>
  <si>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</si>
  <si>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</si>
  <si>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</si>
  <si>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шиномонтаж 15”</t>
  </si>
  <si>
    <t>Комплект</t>
  </si>
  <si>
    <t>шиномонтаж 16”</t>
  </si>
  <si>
    <t>шиномонтаж 17”</t>
  </si>
  <si>
    <t>шиномонтаж 18”</t>
  </si>
  <si>
    <t>шиномонтаж 19”</t>
  </si>
  <si>
    <t>шиномонтаж 22,5”</t>
  </si>
  <si>
    <t xml:space="preserve">Мойка кузова люкс легкового автомобиля </t>
  </si>
  <si>
    <t>Шт.</t>
  </si>
  <si>
    <t>Мойка кузова автобуса</t>
  </si>
  <si>
    <t>Мойка кузова микроавтобуса</t>
  </si>
  <si>
    <t>Мойка кузова микроавтобуса с полом салона</t>
  </si>
  <si>
    <t>Мойка кузова и ковров легкового автомобиля</t>
  </si>
  <si>
    <t>Мойка кузова автобуса с полом салона</t>
  </si>
  <si>
    <t>Стоянка автобуса</t>
  </si>
  <si>
    <t>Мес.</t>
  </si>
  <si>
    <t>Стоянка легкового автомобиля и микроавтобуса</t>
  </si>
  <si>
    <t>Услуги выпускного механика</t>
  </si>
  <si>
    <t>За 1 осмотр</t>
  </si>
  <si>
    <t>Услуги по предрейсовому медицинскому осмотру</t>
  </si>
  <si>
    <t>Итого</t>
  </si>
  <si>
    <t>услуга</t>
  </si>
  <si>
    <t>Расчет начальной (максимальной) цены контракта</t>
  </si>
  <si>
    <r>
      <t>Расчет начальной (максимальной) цены контракта с единственным поставщиком
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415/01-10 от 03.09.2026;
ИЦИ №2: письмо № 416/01-10 от 03.09.2026;
ИЦИ №3: письмо № 417/01-10 от 03.09.2026.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</si>
  <si>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r>
      <t xml:space="preserve">Итого начальная сумма цен единиц услуг </t>
    </r>
    <r>
      <rPr>
        <b/>
        <sz val="10"/>
        <rFont val="Times New Roman"/>
        <family val="1"/>
        <charset val="204"/>
      </rPr>
      <t>59 298 (Пятьдесят девять тысяч двести девяносто восемь) рублей 33 копейки</t>
    </r>
    <r>
      <rPr>
        <sz val="10"/>
        <rFont val="Times New Roman"/>
        <family val="1"/>
        <charset val="204"/>
      </rPr>
      <t>.</t>
    </r>
  </si>
  <si>
    <r>
      <t xml:space="preserve">Максимальное значение цены контракта – </t>
    </r>
    <r>
      <rPr>
        <b/>
        <sz val="10"/>
        <rFont val="Times New Roman"/>
        <family val="1"/>
        <charset val="204"/>
      </rPr>
      <t>365 000 (триста шестьдесят пять тысяч) рублей 00 копеек</t>
    </r>
    <r>
      <rPr>
        <sz val="10"/>
        <rFont val="Times New Roman"/>
        <family val="1"/>
        <charset val="204"/>
      </rPr>
      <t>, определено исходя из утвержденных лимитов бюджетных обязательств.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</si>
</sst>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10" fontId="11" fillId="0" borderId="2" xfId="0" applyNumberFormat="1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43" fontId="0" fillId="0" borderId="0" xfId="1" applyFont="1"/>
    <xf numFmtId="1" fontId="16" fillId="2" borderId="2" xfId="0" applyNumberFormat="1" applyFont="1" applyFill="1" applyBorder="1" applyAlignment="1">
      <alignment horizontal="center" vertical="center" wrapText="1"/>
    </xf>
    <xf numFmtId="4" fontId="6" fillId="2" borderId="7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8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9" fillId="0" borderId="2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21" fillId="0" borderId="0" xfId="0" applyFont="1"/>
    <xf numFmtId="49" fontId="22" fillId="4" borderId="9" xfId="2" applyNumberFormat="1" applyFont="1" applyFill="1" applyBorder="1" applyAlignment="1">
      <alignment vertical="center" wrapText="1"/>
    </xf>
    <xf numFmtId="49" fontId="22" fillId="4" borderId="10" xfId="2" applyNumberFormat="1" applyFont="1" applyFill="1" applyBorder="1" applyAlignment="1">
      <alignment vertical="center" wrapText="1"/>
    </xf>
    <xf numFmtId="49" fontId="22" fillId="4" borderId="1" xfId="2" applyNumberFormat="1" applyFont="1" applyFill="1" applyBorder="1" applyAlignment="1">
      <alignment horizontal="left" vertical="center" wrapText="1"/>
    </xf>
    <xf numFmtId="49" fontId="22" fillId="0" borderId="1" xfId="2" applyNumberFormat="1" applyFont="1" applyBorder="1" applyAlignment="1">
      <alignment vertical="center"/>
    </xf>
    <xf numFmtId="1" fontId="20" fillId="3" borderId="11" xfId="0" applyNumberFormat="1" applyFont="1" applyFill="1" applyBorder="1" applyAlignment="1">
      <alignment horizontal="center" vertical="center" wrapText="1"/>
    </xf>
    <xf numFmtId="1" fontId="20" fillId="3" borderId="12" xfId="0" applyNumberFormat="1" applyFont="1" applyFill="1" applyBorder="1" applyAlignment="1">
      <alignment horizontal="center" vertical="center" wrapText="1"/>
    </xf>
    <xf numFmtId="1" fontId="20" fillId="3" borderId="13" xfId="0" applyNumberFormat="1" applyFont="1" applyFill="1" applyBorder="1" applyAlignment="1">
      <alignment horizontal="center" vertical="center" wrapText="1"/>
    </xf>
    <xf numFmtId="1" fontId="6" fillId="2" borderId="8" xfId="0" applyNumberFormat="1" applyFont="1" applyFill="1" applyBorder="1" applyAlignment="1">
      <alignment horizontal="right" vertical="center" wrapText="1"/>
    </xf>
    <xf numFmtId="1" fontId="6" fillId="2" borderId="9" xfId="0" applyNumberFormat="1" applyFont="1" applyFill="1" applyBorder="1" applyAlignment="1">
      <alignment horizontal="right" vertical="center" wrapText="1"/>
    </xf>
    <xf numFmtId="1" fontId="6" fillId="2" borderId="10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right" vertical="center"/>
    </xf>
  </cellXfs>
  <cellStyles count="3">
    <cellStyle name="Обычный" xfId="0" builtinId="0"/>
    <cellStyle name="Обычный 2" xfId="2" xr:uid="{31C72218-E13B-4F8B-A685-733B5B0FC4F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63"/>
  <sheetViews>
    <sheetView tabSelected="1" topLeftCell="A7" zoomScale="85" zoomScaleNormal="85" workbookViewId="0">
      <selection sqref="A1:M1"/>
    </sheetView>
  </sheetViews>
  <sheetFormatPr defaultRowHeight="14.4" x14ac:dyDescent="0.3"/>
  <cols>
    <col min="1" max="1" width="3.5546875" style="18" customWidth="1"/>
    <col min="2" max="2" width="51.5546875" style="22" customWidth="1"/>
    <col min="3" max="3" width="9.44140625" style="22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0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16" ht="25.8" customHeight="1" x14ac:dyDescent="0.3">
      <c r="A1" s="49" t="s">
        <v>41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6" ht="136.19999999999999" customHeight="1" x14ac:dyDescent="0.3">
      <c r="A2" s="50" t="s">
        <v>42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  <c r="O2" s="51"/>
      <c r="P2" s="51"/>
    </row>
    <row r="3" spans="1:16" ht="49.8" customHeight="1" x14ac:dyDescent="0.3">
      <c r="A3" s="52" t="s">
        <v>0</v>
      </c>
      <c r="B3" s="54" t="s">
        <v>1</v>
      </c>
      <c r="C3" s="54" t="s">
        <v>2</v>
      </c>
      <c r="D3" s="56" t="s">
        <v>3</v>
      </c>
      <c r="E3" s="57"/>
      <c r="F3" s="57"/>
      <c r="G3" s="58"/>
      <c r="H3" s="54" t="s">
        <v>4</v>
      </c>
      <c r="I3" s="54" t="s">
        <v>5</v>
      </c>
      <c r="J3" s="59" t="s">
        <v>6</v>
      </c>
      <c r="K3" s="59"/>
      <c r="L3" s="59"/>
      <c r="M3" s="1" t="s">
        <v>7</v>
      </c>
      <c r="P3" s="2"/>
    </row>
    <row r="4" spans="1:16" ht="105.6" x14ac:dyDescent="0.3">
      <c r="A4" s="53"/>
      <c r="B4" s="55"/>
      <c r="C4" s="55"/>
      <c r="D4" s="3" t="s">
        <v>8</v>
      </c>
      <c r="E4" s="3" t="s">
        <v>9</v>
      </c>
      <c r="F4" s="3" t="s">
        <v>10</v>
      </c>
      <c r="G4" s="4"/>
      <c r="H4" s="55"/>
      <c r="I4" s="55"/>
      <c r="J4" s="5" t="s">
        <v>11</v>
      </c>
      <c r="K4" s="6" t="s">
        <v>12</v>
      </c>
      <c r="L4" s="7" t="s">
        <v>13</v>
      </c>
      <c r="M4" s="8"/>
    </row>
    <row r="5" spans="1:16" ht="41.4" x14ac:dyDescent="0.3">
      <c r="A5" s="9">
        <v>1</v>
      </c>
      <c r="B5" s="30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14</v>
      </c>
      <c r="H5" s="10">
        <v>8</v>
      </c>
      <c r="I5" s="11" t="s">
        <v>15</v>
      </c>
      <c r="J5" s="11" t="s">
        <v>16</v>
      </c>
      <c r="K5" s="11">
        <v>11</v>
      </c>
      <c r="L5" s="11">
        <v>12</v>
      </c>
      <c r="M5" s="11" t="s">
        <v>17</v>
      </c>
    </row>
    <row r="6" spans="1:16" x14ac:dyDescent="0.3">
      <c r="A6" s="26">
        <v>1</v>
      </c>
      <c r="B6" s="32" t="s">
        <v>19</v>
      </c>
      <c r="C6" s="36" t="s">
        <v>40</v>
      </c>
      <c r="D6" s="24">
        <v>3900</v>
      </c>
      <c r="E6" s="24">
        <v>3700</v>
      </c>
      <c r="F6" s="24">
        <v>3770</v>
      </c>
      <c r="G6" s="29">
        <f t="shared" ref="G6:G20" si="0">D6+E6+F6</f>
        <v>11370</v>
      </c>
      <c r="H6" s="24">
        <v>1</v>
      </c>
      <c r="I6" s="12">
        <v>3</v>
      </c>
      <c r="J6" s="29">
        <f t="shared" ref="J6:J20" si="1">ROUND(AVERAGE(D6:F6),2)</f>
        <v>3790</v>
      </c>
      <c r="K6" s="29">
        <f t="shared" ref="K6:K20" si="2">STDEV(D6:F6)</f>
        <v>101.48891565092219</v>
      </c>
      <c r="L6" s="13">
        <f t="shared" ref="L6:L20" si="3">K6/J6</f>
        <v>2.6778078008158891E-2</v>
      </c>
      <c r="M6" s="14">
        <f t="shared" ref="M6:M20" si="4">J6*H6</f>
        <v>3790</v>
      </c>
    </row>
    <row r="7" spans="1:16" x14ac:dyDescent="0.3">
      <c r="A7" s="26">
        <v>2</v>
      </c>
      <c r="B7" s="32" t="s">
        <v>21</v>
      </c>
      <c r="C7" s="36" t="s">
        <v>40</v>
      </c>
      <c r="D7" s="24">
        <v>4300</v>
      </c>
      <c r="E7" s="24">
        <v>4000</v>
      </c>
      <c r="F7" s="24">
        <v>4200</v>
      </c>
      <c r="G7" s="29">
        <f t="shared" si="0"/>
        <v>12500</v>
      </c>
      <c r="H7" s="24">
        <v>1</v>
      </c>
      <c r="I7" s="12">
        <v>3</v>
      </c>
      <c r="J7" s="29">
        <f t="shared" si="1"/>
        <v>4166.67</v>
      </c>
      <c r="K7" s="29">
        <f t="shared" si="2"/>
        <v>152.75252316519467</v>
      </c>
      <c r="L7" s="13">
        <f t="shared" si="3"/>
        <v>3.6660576231185737E-2</v>
      </c>
      <c r="M7" s="14">
        <f t="shared" si="4"/>
        <v>4166.67</v>
      </c>
    </row>
    <row r="8" spans="1:16" x14ac:dyDescent="0.3">
      <c r="A8" s="26">
        <v>3</v>
      </c>
      <c r="B8" s="32" t="s">
        <v>22</v>
      </c>
      <c r="C8" s="36" t="s">
        <v>40</v>
      </c>
      <c r="D8" s="24">
        <v>4900</v>
      </c>
      <c r="E8" s="24">
        <v>4600</v>
      </c>
      <c r="F8" s="24">
        <v>4750</v>
      </c>
      <c r="G8" s="29">
        <f t="shared" si="0"/>
        <v>14250</v>
      </c>
      <c r="H8" s="24">
        <v>1</v>
      </c>
      <c r="I8" s="12">
        <v>3</v>
      </c>
      <c r="J8" s="29">
        <f t="shared" si="1"/>
        <v>4750</v>
      </c>
      <c r="K8" s="29">
        <f t="shared" si="2"/>
        <v>150</v>
      </c>
      <c r="L8" s="13">
        <f t="shared" si="3"/>
        <v>3.1578947368421054E-2</v>
      </c>
      <c r="M8" s="14">
        <f t="shared" si="4"/>
        <v>4750</v>
      </c>
    </row>
    <row r="9" spans="1:16" x14ac:dyDescent="0.3">
      <c r="A9" s="26">
        <v>4</v>
      </c>
      <c r="B9" s="32" t="s">
        <v>23</v>
      </c>
      <c r="C9" s="36" t="s">
        <v>40</v>
      </c>
      <c r="D9" s="24">
        <v>5400</v>
      </c>
      <c r="E9" s="24">
        <v>5050</v>
      </c>
      <c r="F9" s="24">
        <v>5150</v>
      </c>
      <c r="G9" s="29">
        <f t="shared" si="0"/>
        <v>15600</v>
      </c>
      <c r="H9" s="24">
        <v>1</v>
      </c>
      <c r="I9" s="12">
        <v>3</v>
      </c>
      <c r="J9" s="29">
        <f t="shared" si="1"/>
        <v>5200</v>
      </c>
      <c r="K9" s="29">
        <f t="shared" si="2"/>
        <v>180.27756377319946</v>
      </c>
      <c r="L9" s="13">
        <f t="shared" si="3"/>
        <v>3.4668762264076822E-2</v>
      </c>
      <c r="M9" s="14">
        <f t="shared" si="4"/>
        <v>5200</v>
      </c>
    </row>
    <row r="10" spans="1:16" x14ac:dyDescent="0.3">
      <c r="A10" s="26">
        <v>5</v>
      </c>
      <c r="B10" s="32" t="s">
        <v>24</v>
      </c>
      <c r="C10" s="36" t="s">
        <v>40</v>
      </c>
      <c r="D10" s="24">
        <v>6300</v>
      </c>
      <c r="E10" s="24">
        <v>6000</v>
      </c>
      <c r="F10" s="24">
        <v>6150</v>
      </c>
      <c r="G10" s="29">
        <f t="shared" si="0"/>
        <v>18450</v>
      </c>
      <c r="H10" s="24">
        <v>1</v>
      </c>
      <c r="I10" s="12">
        <v>3</v>
      </c>
      <c r="J10" s="29">
        <f t="shared" si="1"/>
        <v>6150</v>
      </c>
      <c r="K10" s="29">
        <f t="shared" si="2"/>
        <v>150</v>
      </c>
      <c r="L10" s="13">
        <f t="shared" si="3"/>
        <v>2.4390243902439025E-2</v>
      </c>
      <c r="M10" s="14">
        <f t="shared" si="4"/>
        <v>6150</v>
      </c>
    </row>
    <row r="11" spans="1:16" x14ac:dyDescent="0.3">
      <c r="A11" s="26">
        <v>6</v>
      </c>
      <c r="B11" s="37" t="s">
        <v>25</v>
      </c>
      <c r="C11" s="36" t="s">
        <v>40</v>
      </c>
      <c r="D11" s="24">
        <v>3800</v>
      </c>
      <c r="E11" s="24">
        <v>3400</v>
      </c>
      <c r="F11" s="24">
        <v>3500</v>
      </c>
      <c r="G11" s="29">
        <f t="shared" si="0"/>
        <v>10700</v>
      </c>
      <c r="H11" s="24">
        <v>1</v>
      </c>
      <c r="I11" s="12">
        <v>3</v>
      </c>
      <c r="J11" s="29">
        <f t="shared" si="1"/>
        <v>3566.67</v>
      </c>
      <c r="K11" s="29">
        <f t="shared" si="2"/>
        <v>208.16659994661327</v>
      </c>
      <c r="L11" s="13">
        <f t="shared" si="3"/>
        <v>5.8364412728571263E-2</v>
      </c>
      <c r="M11" s="14">
        <f t="shared" si="4"/>
        <v>3566.67</v>
      </c>
    </row>
    <row r="12" spans="1:16" x14ac:dyDescent="0.3">
      <c r="A12" s="26">
        <v>7</v>
      </c>
      <c r="B12" s="37" t="s">
        <v>26</v>
      </c>
      <c r="C12" s="36" t="s">
        <v>40</v>
      </c>
      <c r="D12" s="24">
        <v>1200</v>
      </c>
      <c r="E12" s="24">
        <v>1020</v>
      </c>
      <c r="F12" s="24">
        <v>1150</v>
      </c>
      <c r="G12" s="29">
        <f t="shared" si="0"/>
        <v>3370</v>
      </c>
      <c r="H12" s="24">
        <v>1</v>
      </c>
      <c r="I12" s="12">
        <v>3</v>
      </c>
      <c r="J12" s="29">
        <f t="shared" si="1"/>
        <v>1123.33</v>
      </c>
      <c r="K12" s="29">
        <f t="shared" si="2"/>
        <v>92.915732431775695</v>
      </c>
      <c r="L12" s="13">
        <f t="shared" si="3"/>
        <v>8.271454731181016E-2</v>
      </c>
      <c r="M12" s="14">
        <f t="shared" si="4"/>
        <v>1123.33</v>
      </c>
    </row>
    <row r="13" spans="1:16" x14ac:dyDescent="0.3">
      <c r="A13" s="26">
        <v>8</v>
      </c>
      <c r="B13" s="37" t="s">
        <v>28</v>
      </c>
      <c r="C13" s="36" t="s">
        <v>40</v>
      </c>
      <c r="D13" s="24">
        <v>1800</v>
      </c>
      <c r="E13" s="24">
        <v>1600</v>
      </c>
      <c r="F13" s="24">
        <v>1770</v>
      </c>
      <c r="G13" s="29">
        <f t="shared" si="0"/>
        <v>5170</v>
      </c>
      <c r="H13" s="24">
        <v>1</v>
      </c>
      <c r="I13" s="12">
        <v>3</v>
      </c>
      <c r="J13" s="29">
        <f t="shared" si="1"/>
        <v>1723.33</v>
      </c>
      <c r="K13" s="29">
        <f t="shared" si="2"/>
        <v>107.85793124908957</v>
      </c>
      <c r="L13" s="13">
        <f t="shared" si="3"/>
        <v>6.2586928359101027E-2</v>
      </c>
      <c r="M13" s="14">
        <f t="shared" si="4"/>
        <v>1723.33</v>
      </c>
    </row>
    <row r="14" spans="1:16" x14ac:dyDescent="0.3">
      <c r="A14" s="26">
        <v>9</v>
      </c>
      <c r="B14" s="37" t="s">
        <v>29</v>
      </c>
      <c r="C14" s="36" t="s">
        <v>40</v>
      </c>
      <c r="D14" s="24">
        <v>1850</v>
      </c>
      <c r="E14" s="24">
        <v>1550</v>
      </c>
      <c r="F14" s="24">
        <v>1700</v>
      </c>
      <c r="G14" s="29">
        <f t="shared" si="0"/>
        <v>5100</v>
      </c>
      <c r="H14" s="24">
        <v>1</v>
      </c>
      <c r="I14" s="12">
        <v>3</v>
      </c>
      <c r="J14" s="29">
        <f t="shared" si="1"/>
        <v>1700</v>
      </c>
      <c r="K14" s="29">
        <f t="shared" si="2"/>
        <v>150</v>
      </c>
      <c r="L14" s="13">
        <f t="shared" si="3"/>
        <v>8.8235294117647065E-2</v>
      </c>
      <c r="M14" s="14">
        <f t="shared" si="4"/>
        <v>1700</v>
      </c>
    </row>
    <row r="15" spans="1:16" x14ac:dyDescent="0.3">
      <c r="A15" s="26">
        <v>10</v>
      </c>
      <c r="B15" s="37" t="s">
        <v>30</v>
      </c>
      <c r="C15" s="36" t="s">
        <v>40</v>
      </c>
      <c r="D15" s="24">
        <v>2000</v>
      </c>
      <c r="E15" s="24">
        <v>2000</v>
      </c>
      <c r="F15" s="24">
        <v>2300</v>
      </c>
      <c r="G15" s="29">
        <f t="shared" si="0"/>
        <v>6300</v>
      </c>
      <c r="H15" s="24">
        <v>1</v>
      </c>
      <c r="I15" s="12">
        <v>3</v>
      </c>
      <c r="J15" s="29">
        <f t="shared" si="1"/>
        <v>2100</v>
      </c>
      <c r="K15" s="29">
        <f t="shared" si="2"/>
        <v>173.20508075688772</v>
      </c>
      <c r="L15" s="13">
        <f t="shared" si="3"/>
        <v>8.2478609884232251E-2</v>
      </c>
      <c r="M15" s="14">
        <f t="shared" si="4"/>
        <v>2100</v>
      </c>
    </row>
    <row r="16" spans="1:16" x14ac:dyDescent="0.3">
      <c r="A16" s="26">
        <v>11</v>
      </c>
      <c r="B16" s="37" t="s">
        <v>31</v>
      </c>
      <c r="C16" s="36" t="s">
        <v>40</v>
      </c>
      <c r="D16" s="24">
        <v>950</v>
      </c>
      <c r="E16" s="24">
        <v>820</v>
      </c>
      <c r="F16" s="24">
        <v>900</v>
      </c>
      <c r="G16" s="29">
        <f t="shared" si="0"/>
        <v>2670</v>
      </c>
      <c r="H16" s="24">
        <v>1</v>
      </c>
      <c r="I16" s="12">
        <v>3</v>
      </c>
      <c r="J16" s="29">
        <f t="shared" si="1"/>
        <v>890</v>
      </c>
      <c r="K16" s="29">
        <f t="shared" si="2"/>
        <v>65.574385243020004</v>
      </c>
      <c r="L16" s="13">
        <f t="shared" si="3"/>
        <v>7.3679084542719112E-2</v>
      </c>
      <c r="M16" s="14">
        <f t="shared" si="4"/>
        <v>890</v>
      </c>
    </row>
    <row r="17" spans="1:22" x14ac:dyDescent="0.3">
      <c r="A17" s="26">
        <v>12</v>
      </c>
      <c r="B17" s="37" t="s">
        <v>32</v>
      </c>
      <c r="C17" s="36" t="s">
        <v>40</v>
      </c>
      <c r="D17" s="24">
        <v>2750</v>
      </c>
      <c r="E17" s="24">
        <v>2400</v>
      </c>
      <c r="F17" s="24">
        <v>2550</v>
      </c>
      <c r="G17" s="29">
        <f t="shared" si="0"/>
        <v>7700</v>
      </c>
      <c r="H17" s="24">
        <v>1</v>
      </c>
      <c r="I17" s="12">
        <v>3</v>
      </c>
      <c r="J17" s="29">
        <f t="shared" si="1"/>
        <v>2566.67</v>
      </c>
      <c r="K17" s="29">
        <f t="shared" si="2"/>
        <v>175.59422921421231</v>
      </c>
      <c r="L17" s="13">
        <f t="shared" si="3"/>
        <v>6.8413247209112307E-2</v>
      </c>
      <c r="M17" s="14">
        <f t="shared" si="4"/>
        <v>2566.67</v>
      </c>
    </row>
    <row r="18" spans="1:22" x14ac:dyDescent="0.3">
      <c r="A18" s="26">
        <v>13</v>
      </c>
      <c r="B18" s="32" t="s">
        <v>33</v>
      </c>
      <c r="C18" s="36" t="s">
        <v>40</v>
      </c>
      <c r="D18" s="24">
        <v>15000</v>
      </c>
      <c r="E18" s="24">
        <v>12000</v>
      </c>
      <c r="F18" s="24">
        <v>13000</v>
      </c>
      <c r="G18" s="29">
        <f t="shared" si="0"/>
        <v>40000</v>
      </c>
      <c r="H18" s="24">
        <v>1</v>
      </c>
      <c r="I18" s="12">
        <v>3</v>
      </c>
      <c r="J18" s="29">
        <f t="shared" si="1"/>
        <v>13333.33</v>
      </c>
      <c r="K18" s="29">
        <f t="shared" si="2"/>
        <v>1527.5252316519468</v>
      </c>
      <c r="L18" s="13">
        <f t="shared" si="3"/>
        <v>0.11456442101500126</v>
      </c>
      <c r="M18" s="14">
        <f t="shared" si="4"/>
        <v>13333.33</v>
      </c>
    </row>
    <row r="19" spans="1:22" x14ac:dyDescent="0.3">
      <c r="A19" s="26">
        <v>14</v>
      </c>
      <c r="B19" s="32" t="s">
        <v>35</v>
      </c>
      <c r="C19" s="36" t="s">
        <v>40</v>
      </c>
      <c r="D19" s="24">
        <v>7500</v>
      </c>
      <c r="E19" s="24">
        <v>6930</v>
      </c>
      <c r="F19" s="24">
        <v>7000</v>
      </c>
      <c r="G19" s="29">
        <f t="shared" si="0"/>
        <v>21430</v>
      </c>
      <c r="H19" s="24">
        <v>1</v>
      </c>
      <c r="I19" s="12">
        <v>3</v>
      </c>
      <c r="J19" s="29">
        <f t="shared" si="1"/>
        <v>7143.33</v>
      </c>
      <c r="K19" s="29">
        <f t="shared" si="2"/>
        <v>310.85902485424697</v>
      </c>
      <c r="L19" s="13">
        <f t="shared" si="3"/>
        <v>4.3517382628864544E-2</v>
      </c>
      <c r="M19" s="14">
        <f t="shared" si="4"/>
        <v>7143.33</v>
      </c>
    </row>
    <row r="20" spans="1:22" x14ac:dyDescent="0.3">
      <c r="A20" s="26">
        <v>15</v>
      </c>
      <c r="B20" s="32" t="s">
        <v>36</v>
      </c>
      <c r="C20" s="36" t="s">
        <v>40</v>
      </c>
      <c r="D20" s="24">
        <v>850</v>
      </c>
      <c r="E20" s="24">
        <v>685</v>
      </c>
      <c r="F20" s="24">
        <v>770</v>
      </c>
      <c r="G20" s="29">
        <f t="shared" si="0"/>
        <v>2305</v>
      </c>
      <c r="H20" s="24">
        <v>1</v>
      </c>
      <c r="I20" s="12">
        <v>3</v>
      </c>
      <c r="J20" s="29">
        <f t="shared" si="1"/>
        <v>768.33</v>
      </c>
      <c r="K20" s="29">
        <f t="shared" si="2"/>
        <v>82.512625296577085</v>
      </c>
      <c r="L20" s="13">
        <f t="shared" si="3"/>
        <v>0.10739216911558455</v>
      </c>
      <c r="M20" s="14">
        <f t="shared" si="4"/>
        <v>768.33</v>
      </c>
    </row>
    <row r="21" spans="1:22" x14ac:dyDescent="0.3">
      <c r="A21" s="26">
        <v>16</v>
      </c>
      <c r="B21" s="32" t="s">
        <v>38</v>
      </c>
      <c r="C21" s="36" t="s">
        <v>40</v>
      </c>
      <c r="D21" s="24">
        <v>330</v>
      </c>
      <c r="E21" s="24">
        <v>320</v>
      </c>
      <c r="F21" s="24">
        <v>330</v>
      </c>
      <c r="G21" s="28">
        <f t="shared" ref="G21" si="5">D21+E21+F21</f>
        <v>980</v>
      </c>
      <c r="H21" s="24">
        <v>1</v>
      </c>
      <c r="I21" s="12">
        <v>3</v>
      </c>
      <c r="J21" s="28">
        <f t="shared" ref="J21" si="6">ROUND(AVERAGE(D21:F21),2)</f>
        <v>326.67</v>
      </c>
      <c r="K21" s="28">
        <f t="shared" ref="K21" si="7">STDEV(D21:F21)</f>
        <v>5.7735026918962582</v>
      </c>
      <c r="L21" s="13">
        <f t="shared" ref="L21" si="8">K21/J21</f>
        <v>1.7673807487361123E-2</v>
      </c>
      <c r="M21" s="14">
        <f t="shared" ref="M21" si="9">J21*H21</f>
        <v>326.67</v>
      </c>
    </row>
    <row r="22" spans="1:22" x14ac:dyDescent="0.3">
      <c r="A22" s="46" t="s">
        <v>18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8"/>
      <c r="M22" s="27">
        <f>SUM(M6:M21)</f>
        <v>59298.33</v>
      </c>
    </row>
    <row r="23" spans="1:22" ht="27" customHeight="1" x14ac:dyDescent="0.3">
      <c r="A23" s="43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5"/>
      <c r="N23" s="38"/>
      <c r="O23" s="38"/>
      <c r="P23" s="38"/>
      <c r="R23" s="25"/>
      <c r="T23" s="15"/>
    </row>
    <row r="24" spans="1:22" ht="33" customHeight="1" x14ac:dyDescent="0.3">
      <c r="A24" s="42" t="s">
        <v>43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R24" s="16"/>
      <c r="S24" s="16"/>
      <c r="V24" s="15"/>
    </row>
    <row r="25" spans="1:22" ht="45" customHeight="1" x14ac:dyDescent="0.3">
      <c r="A25" s="41" t="s">
        <v>44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39"/>
      <c r="O25" s="39"/>
      <c r="P25" s="40"/>
      <c r="V25" s="15"/>
    </row>
    <row r="26" spans="1:22" ht="34.5" customHeight="1" x14ac:dyDescent="0.3">
      <c r="B26" s="17"/>
      <c r="C26" s="17"/>
      <c r="D26" s="19"/>
      <c r="E26" s="19"/>
      <c r="F26" s="19"/>
      <c r="G26" s="19"/>
      <c r="H26" s="19"/>
      <c r="I26" s="19"/>
      <c r="J26" s="19"/>
      <c r="K26" s="19"/>
      <c r="V26" s="15"/>
    </row>
    <row r="27" spans="1:22" ht="34.5" customHeight="1" x14ac:dyDescent="0.3">
      <c r="B27" s="17"/>
      <c r="C27" s="17"/>
      <c r="D27" s="19"/>
      <c r="E27" s="19"/>
      <c r="F27" s="19"/>
      <c r="G27" s="19"/>
      <c r="H27" s="19"/>
      <c r="I27" s="19"/>
      <c r="J27" s="19"/>
      <c r="K27" s="19"/>
      <c r="V27" s="15"/>
    </row>
    <row r="28" spans="1:22" ht="34.5" customHeight="1" x14ac:dyDescent="0.3">
      <c r="B28" s="17"/>
      <c r="C28" s="17"/>
      <c r="D28" s="19"/>
      <c r="E28" s="19"/>
      <c r="F28" s="19"/>
      <c r="G28" s="19"/>
      <c r="H28" s="19"/>
      <c r="I28" s="19"/>
      <c r="J28" s="19"/>
      <c r="K28" s="19"/>
      <c r="V28" s="15"/>
    </row>
    <row r="29" spans="1:22" ht="45.75" customHeight="1" x14ac:dyDescent="0.3">
      <c r="B29" s="17"/>
      <c r="C29" s="17"/>
      <c r="D29" s="19"/>
      <c r="E29" s="19"/>
      <c r="F29" s="19"/>
      <c r="G29" s="19"/>
      <c r="H29" s="19"/>
      <c r="I29" s="19"/>
      <c r="J29" s="19"/>
      <c r="K29" s="19"/>
      <c r="M29" s="21"/>
      <c r="V29" s="15"/>
    </row>
    <row r="30" spans="1:22" ht="34.5" customHeight="1" x14ac:dyDescent="0.3">
      <c r="B30" s="17"/>
      <c r="C30" s="17"/>
      <c r="D30" s="19"/>
      <c r="E30" s="19"/>
      <c r="F30" s="19"/>
      <c r="G30" s="19"/>
      <c r="H30" s="19"/>
      <c r="I30" s="19"/>
      <c r="J30" s="19"/>
      <c r="K30" s="19"/>
      <c r="V30" s="15"/>
    </row>
    <row r="31" spans="1:22" ht="31.5" customHeight="1" x14ac:dyDescent="0.3">
      <c r="V31" s="15"/>
    </row>
    <row r="32" spans="1:22" ht="34.5" customHeight="1" x14ac:dyDescent="0.3">
      <c r="V32" s="15"/>
    </row>
    <row r="33" spans="22:22" ht="36" customHeight="1" x14ac:dyDescent="0.3">
      <c r="V33" s="15"/>
    </row>
    <row r="34" spans="22:22" ht="35.25" customHeight="1" x14ac:dyDescent="0.3">
      <c r="V34" s="15"/>
    </row>
    <row r="35" spans="22:22" ht="47.25" customHeight="1" x14ac:dyDescent="0.3">
      <c r="V35" s="15"/>
    </row>
    <row r="36" spans="22:22" ht="34.5" customHeight="1" x14ac:dyDescent="0.3">
      <c r="V36" s="15"/>
    </row>
    <row r="37" spans="22:22" ht="47.25" customHeight="1" x14ac:dyDescent="0.3">
      <c r="V37" s="15"/>
    </row>
    <row r="38" spans="22:22" ht="47.25" customHeight="1" x14ac:dyDescent="0.3">
      <c r="V38" s="15"/>
    </row>
    <row r="39" spans="22:22" ht="48" customHeight="1" x14ac:dyDescent="0.3">
      <c r="V39" s="15"/>
    </row>
    <row r="40" spans="22:22" ht="35.25" customHeight="1" x14ac:dyDescent="0.3">
      <c r="V40" s="15"/>
    </row>
    <row r="41" spans="22:22" ht="47.25" customHeight="1" x14ac:dyDescent="0.3">
      <c r="V41" s="15"/>
    </row>
    <row r="42" spans="22:22" ht="46.5" customHeight="1" x14ac:dyDescent="0.3">
      <c r="V42" s="15"/>
    </row>
    <row r="43" spans="22:22" ht="45" customHeight="1" x14ac:dyDescent="0.3">
      <c r="V43" s="15"/>
    </row>
    <row r="44" spans="22:22" ht="50.25" customHeight="1" x14ac:dyDescent="0.3">
      <c r="V44" s="15"/>
    </row>
    <row r="45" spans="22:22" ht="48.75" customHeight="1" x14ac:dyDescent="0.3">
      <c r="V45" s="15"/>
    </row>
    <row r="46" spans="22:22" ht="49.5" customHeight="1" x14ac:dyDescent="0.3">
      <c r="V46" s="15"/>
    </row>
    <row r="47" spans="22:22" ht="36" customHeight="1" x14ac:dyDescent="0.3">
      <c r="V47" s="15"/>
    </row>
    <row r="48" spans="22:22" ht="36" customHeight="1" x14ac:dyDescent="0.3">
      <c r="V48" s="15"/>
    </row>
    <row r="49" spans="22:22" ht="36" customHeight="1" x14ac:dyDescent="0.3">
      <c r="V49" s="15"/>
    </row>
    <row r="50" spans="22:22" ht="36" customHeight="1" x14ac:dyDescent="0.3">
      <c r="V50" s="15"/>
    </row>
    <row r="51" spans="22:22" ht="36" customHeight="1" x14ac:dyDescent="0.3">
      <c r="V51" s="15"/>
    </row>
    <row r="52" spans="22:22" ht="36" customHeight="1" x14ac:dyDescent="0.3">
      <c r="V52" s="15"/>
    </row>
    <row r="53" spans="22:22" ht="36" customHeight="1" x14ac:dyDescent="0.3">
      <c r="V53" s="15"/>
    </row>
    <row r="54" spans="22:22" ht="36" customHeight="1" x14ac:dyDescent="0.3">
      <c r="V54" s="15"/>
    </row>
    <row r="55" spans="22:22" ht="36" customHeight="1" x14ac:dyDescent="0.3">
      <c r="V55" s="15"/>
    </row>
    <row r="56" spans="22:22" ht="36" customHeight="1" x14ac:dyDescent="0.3">
      <c r="V56" s="15"/>
    </row>
    <row r="57" spans="22:22" ht="36" customHeight="1" x14ac:dyDescent="0.3">
      <c r="V57" s="15"/>
    </row>
    <row r="58" spans="22:22" ht="36" customHeight="1" x14ac:dyDescent="0.3">
      <c r="V58" s="15"/>
    </row>
    <row r="59" spans="22:22" ht="36" customHeight="1" x14ac:dyDescent="0.3">
      <c r="V59" s="15"/>
    </row>
    <row r="60" spans="22:22" ht="36" customHeight="1" x14ac:dyDescent="0.3">
      <c r="V60" s="15"/>
    </row>
    <row r="61" spans="22:22" ht="36" customHeight="1" x14ac:dyDescent="0.3">
      <c r="V61" s="15"/>
    </row>
    <row r="62" spans="22:22" x14ac:dyDescent="0.3">
      <c r="V62" s="23"/>
    </row>
    <row r="63" spans="22:22" ht="32.25" customHeight="1" x14ac:dyDescent="0.3"/>
  </sheetData>
  <mergeCells count="14">
    <mergeCell ref="A25:M25"/>
    <mergeCell ref="A24:P24"/>
    <mergeCell ref="A23:M23"/>
    <mergeCell ref="A22:L22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2AFA-3B01-421C-A074-5DC07F5D4187}">
  <sheetPr>
    <pageSetUpPr fitToPage="1"/>
  </sheetPr>
  <dimension ref="B2:G18"/>
  <sheetViews>
    <sheetView workbookViewId="0">
      <selection activeCell="B17" sqref="B2:B17"/>
    </sheetView>
  </sheetViews>
  <sheetFormatPr defaultRowHeight="14.4" x14ac:dyDescent="0.3"/>
  <cols>
    <col min="1" max="1" width="8.88671875" style="31"/>
    <col min="2" max="2" width="48.5546875" style="31" customWidth="1"/>
    <col min="3" max="3" width="14" style="31" customWidth="1"/>
    <col min="4" max="4" width="3" style="31" bestFit="1" customWidth="1"/>
    <col min="5" max="5" width="3.33203125" style="31" bestFit="1" customWidth="1"/>
    <col min="6" max="16384" width="8.88671875" style="31"/>
  </cols>
  <sheetData>
    <row r="2" spans="2:7" x14ac:dyDescent="0.3">
      <c r="B2" s="32" t="s">
        <v>19</v>
      </c>
      <c r="C2" s="32" t="s">
        <v>20</v>
      </c>
      <c r="D2" s="33"/>
      <c r="E2" s="33"/>
      <c r="F2" s="34">
        <v>3700</v>
      </c>
      <c r="G2" s="34">
        <f>F2*E2</f>
        <v>0</v>
      </c>
    </row>
    <row r="3" spans="2:7" x14ac:dyDescent="0.3">
      <c r="B3" s="32" t="s">
        <v>21</v>
      </c>
      <c r="C3" s="32" t="s">
        <v>20</v>
      </c>
      <c r="D3" s="33"/>
      <c r="E3" s="33"/>
      <c r="F3" s="34">
        <v>4000</v>
      </c>
      <c r="G3" s="34">
        <f t="shared" ref="G3:G15" si="0">F3*E3</f>
        <v>0</v>
      </c>
    </row>
    <row r="4" spans="2:7" x14ac:dyDescent="0.3">
      <c r="B4" s="32" t="s">
        <v>22</v>
      </c>
      <c r="C4" s="32" t="s">
        <v>20</v>
      </c>
      <c r="D4" s="33"/>
      <c r="E4" s="33"/>
      <c r="F4" s="34">
        <v>4600</v>
      </c>
      <c r="G4" s="34">
        <f t="shared" si="0"/>
        <v>0</v>
      </c>
    </row>
    <row r="5" spans="2:7" x14ac:dyDescent="0.3">
      <c r="B5" s="32" t="s">
        <v>23</v>
      </c>
      <c r="C5" s="32" t="s">
        <v>20</v>
      </c>
      <c r="D5" s="33"/>
      <c r="E5" s="33"/>
      <c r="F5" s="35">
        <v>5050</v>
      </c>
      <c r="G5" s="34">
        <f t="shared" si="0"/>
        <v>0</v>
      </c>
    </row>
    <row r="6" spans="2:7" x14ac:dyDescent="0.3">
      <c r="B6" s="32" t="s">
        <v>24</v>
      </c>
      <c r="C6" s="32" t="s">
        <v>20</v>
      </c>
      <c r="D6" s="33"/>
      <c r="E6" s="33">
        <v>1</v>
      </c>
      <c r="F6" s="35">
        <v>6000</v>
      </c>
      <c r="G6" s="34">
        <f t="shared" si="0"/>
        <v>6000</v>
      </c>
    </row>
    <row r="7" spans="2:7" x14ac:dyDescent="0.3">
      <c r="B7" s="32" t="s">
        <v>25</v>
      </c>
      <c r="C7" s="32" t="s">
        <v>20</v>
      </c>
      <c r="D7" s="33"/>
      <c r="E7" s="33"/>
      <c r="F7" s="35">
        <v>3400</v>
      </c>
      <c r="G7" s="34">
        <f t="shared" si="0"/>
        <v>0</v>
      </c>
    </row>
    <row r="8" spans="2:7" x14ac:dyDescent="0.3">
      <c r="B8" s="32" t="s">
        <v>26</v>
      </c>
      <c r="C8" s="32" t="s">
        <v>27</v>
      </c>
      <c r="D8" s="33"/>
      <c r="E8" s="33"/>
      <c r="F8" s="35">
        <v>1020</v>
      </c>
      <c r="G8" s="34">
        <f t="shared" si="0"/>
        <v>0</v>
      </c>
    </row>
    <row r="9" spans="2:7" x14ac:dyDescent="0.3">
      <c r="B9" s="32" t="s">
        <v>28</v>
      </c>
      <c r="C9" s="32" t="s">
        <v>27</v>
      </c>
      <c r="D9" s="33"/>
      <c r="E9" s="33">
        <v>2</v>
      </c>
      <c r="F9" s="35">
        <v>1600</v>
      </c>
      <c r="G9" s="34">
        <f t="shared" si="0"/>
        <v>3200</v>
      </c>
    </row>
    <row r="10" spans="2:7" x14ac:dyDescent="0.3">
      <c r="B10" s="32" t="s">
        <v>29</v>
      </c>
      <c r="C10" s="32" t="s">
        <v>27</v>
      </c>
      <c r="D10" s="33"/>
      <c r="E10" s="33"/>
      <c r="F10" s="35">
        <v>1550</v>
      </c>
      <c r="G10" s="34">
        <f t="shared" si="0"/>
        <v>0</v>
      </c>
    </row>
    <row r="11" spans="2:7" ht="64.2" customHeight="1" x14ac:dyDescent="0.3">
      <c r="B11" s="32" t="s">
        <v>30</v>
      </c>
      <c r="C11" s="32" t="s">
        <v>27</v>
      </c>
      <c r="D11" s="33"/>
      <c r="E11" s="33">
        <v>2</v>
      </c>
      <c r="F11" s="35">
        <v>2000</v>
      </c>
      <c r="G11" s="34">
        <f t="shared" si="0"/>
        <v>4000</v>
      </c>
    </row>
    <row r="12" spans="2:7" ht="64.2" customHeight="1" x14ac:dyDescent="0.3">
      <c r="B12" s="32" t="s">
        <v>31</v>
      </c>
      <c r="C12" s="32" t="s">
        <v>27</v>
      </c>
      <c r="D12" s="33"/>
      <c r="E12" s="33">
        <v>11</v>
      </c>
      <c r="F12" s="35">
        <v>820</v>
      </c>
      <c r="G12" s="34">
        <f t="shared" si="0"/>
        <v>9020</v>
      </c>
    </row>
    <row r="13" spans="2:7" ht="39.6" customHeight="1" x14ac:dyDescent="0.3">
      <c r="B13" s="32" t="s">
        <v>32</v>
      </c>
      <c r="C13" s="32" t="s">
        <v>27</v>
      </c>
      <c r="D13" s="33"/>
      <c r="E13" s="33"/>
      <c r="F13" s="35">
        <v>2400</v>
      </c>
      <c r="G13" s="34">
        <f t="shared" si="0"/>
        <v>0</v>
      </c>
    </row>
    <row r="14" spans="2:7" ht="26.4" customHeight="1" x14ac:dyDescent="0.3">
      <c r="B14" s="32" t="s">
        <v>33</v>
      </c>
      <c r="C14" s="32" t="s">
        <v>34</v>
      </c>
      <c r="D14" s="33">
        <v>24</v>
      </c>
      <c r="E14" s="33">
        <v>1</v>
      </c>
      <c r="F14" s="35">
        <v>12000</v>
      </c>
      <c r="G14" s="34">
        <f t="shared" si="0"/>
        <v>12000</v>
      </c>
    </row>
    <row r="15" spans="2:7" ht="64.2" customHeight="1" x14ac:dyDescent="0.3">
      <c r="B15" s="32" t="s">
        <v>35</v>
      </c>
      <c r="C15" s="32" t="s">
        <v>34</v>
      </c>
      <c r="D15" s="33">
        <v>24</v>
      </c>
      <c r="E15" s="33">
        <v>11</v>
      </c>
      <c r="F15" s="35">
        <v>6930</v>
      </c>
      <c r="G15" s="34">
        <f t="shared" si="0"/>
        <v>76230</v>
      </c>
    </row>
    <row r="16" spans="2:7" ht="39.6" customHeight="1" x14ac:dyDescent="0.3">
      <c r="B16" s="32" t="s">
        <v>36</v>
      </c>
      <c r="C16" s="32" t="s">
        <v>37</v>
      </c>
      <c r="D16" s="33">
        <v>20</v>
      </c>
      <c r="E16" s="33">
        <v>12</v>
      </c>
      <c r="F16" s="35">
        <v>685</v>
      </c>
      <c r="G16" s="34">
        <f>D16*F16*E16</f>
        <v>164400</v>
      </c>
    </row>
    <row r="17" spans="2:7" ht="52.8" customHeight="1" x14ac:dyDescent="0.3">
      <c r="B17" s="32" t="s">
        <v>38</v>
      </c>
      <c r="C17" s="32" t="s">
        <v>37</v>
      </c>
      <c r="D17" s="33">
        <v>20</v>
      </c>
      <c r="E17" s="33">
        <v>14</v>
      </c>
      <c r="F17" s="35">
        <v>320</v>
      </c>
      <c r="G17" s="34">
        <f>D17*F17*E17</f>
        <v>89600</v>
      </c>
    </row>
    <row r="18" spans="2:7" x14ac:dyDescent="0.3">
      <c r="B18" s="60" t="s">
        <v>39</v>
      </c>
      <c r="C18" s="60"/>
      <c r="D18" s="60"/>
      <c r="E18" s="60"/>
      <c r="F18" s="60"/>
      <c r="G18" s="35">
        <f>SUM(G2:G17)</f>
        <v>364450</v>
      </c>
    </row>
  </sheetData>
  <mergeCells count="1">
    <mergeCell ref="B18:F18"/>
  </mergeCells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Разбивка по позициям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2026-09-09T08:43:34Z</cp:lastPrinted>
  <dcterms:created xsi:type="dcterms:W3CDTF">2026-01-26T06:45:56Z</dcterms:created>
  <dcterms:modified xsi:type="dcterms:W3CDTF">2026-09-09T13:50:41Z</dcterms:modified>
</cp:coreProperties>
</file>