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0381C5CD-969F-4DEC-B2E5-2A640615A7C0}" xr6:coauthVersionLast="47" xr6:coauthVersionMax="47" xr10:uidLastSave="{00000000-0000-0000-0000-000000000000}"/>
  <bookViews>
    <workbookView xWindow="-108" yWindow="-108" windowWidth="23256" windowHeight="14160" xr2:uid="{00000000-000D-0000-FFFF-FFFF00000000}"/>
  </bookViews>
  <sheets>
    <sheet name="НМЦК" sheetId="6" r:id="rId1"/>
  </sheets>
  <calcPr calcId="191029"/>
</workbook>
</file>

<file path=xl/calcChain.xml><?xml version="1.0" encoding="utf-8"?>
<calcChain xmlns="http://schemas.openxmlformats.org/spreadsheetml/2006/main">
  <c r="H8" i="6" l="1"/>
  <c r="K8" i="6" s="1"/>
  <c r="I7" i="6"/>
  <c r="H7" i="6"/>
  <c r="K7" i="6" s="1"/>
  <c r="I16" i="6"/>
  <c r="H16" i="6"/>
  <c r="I15" i="6"/>
  <c r="H15" i="6"/>
  <c r="I14" i="6"/>
  <c r="H14" i="6"/>
  <c r="I13" i="6"/>
  <c r="H13" i="6"/>
  <c r="I12" i="6"/>
  <c r="H12" i="6"/>
  <c r="K12" i="6" s="1"/>
  <c r="I11" i="6"/>
  <c r="H11" i="6"/>
  <c r="K11" i="6" s="1"/>
  <c r="I10" i="6"/>
  <c r="H10" i="6"/>
  <c r="K10" i="6" s="1"/>
  <c r="I9" i="6"/>
  <c r="H9" i="6"/>
  <c r="K9" i="6" s="1"/>
  <c r="I8" i="6"/>
  <c r="J7" i="6" l="1"/>
  <c r="J14" i="6"/>
  <c r="J11" i="6"/>
  <c r="J15" i="6"/>
  <c r="J9" i="6"/>
  <c r="J13" i="6"/>
  <c r="J8" i="6"/>
  <c r="J12" i="6"/>
  <c r="J16" i="6"/>
  <c r="J10" i="6"/>
  <c r="K17" i="6"/>
</calcChain>
</file>

<file path=xl/sharedStrings.xml><?xml version="1.0" encoding="utf-8"?>
<sst xmlns="http://schemas.openxmlformats.org/spreadsheetml/2006/main" count="39" uniqueCount="32">
  <si>
    <t>Кол-во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</si>
  <si>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</si>
  <si>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</si>
  <si>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</si>
  <si>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Коммерческие предложения (руб.)</t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</si>
  <si>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</si>
  <si>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ИТОГО:</t>
  </si>
  <si>
    <t>№ п/п</t>
  </si>
  <si>
    <t>Ед. изм.</t>
  </si>
  <si>
    <t>Наименование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</si>
  <si>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</si>
  <si>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</t>
  </si>
  <si>
    <t>*Валюта, используемая для формирования начально-максимальной цены контракта и расчетов с поставщиком: Российский рубль</t>
  </si>
  <si>
    <t xml:space="preserve">Метод сопоставимых рыночных цен (анализа рынка). В соответствии с ч.6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метод сопоставимых рыночных цен (анализа рынка) является приоритетным для определения и обоснования начальной (максимальной) цены контракта      </t>
  </si>
  <si>
    <t>Начальник сектора по общим вопросам                                                                                            С.А. Яковенко</t>
  </si>
  <si>
    <t>шт</t>
  </si>
  <si>
    <t>Коммерческое предложение №23788393 от 02.11.2026</t>
  </si>
  <si>
    <t>Коммерческое предложение   №115 от 02.11.2025</t>
  </si>
  <si>
    <t>Коммерческое предложение №б/н от 02.11.2026</t>
  </si>
  <si>
    <t>упак</t>
  </si>
  <si>
    <t xml:space="preserve">Обоснование начальной (максимальной) цены контракта (Н(М)ЦК)  хозяйственные товары  для нужд Новосветского территориального управления
</t>
  </si>
  <si>
    <t>Блок для унитаза Бреф Сила-Актив
микс Лим. свеж и Океан. бриз 4х50г
блистер</t>
  </si>
  <si>
    <t>Бумага туалетная д/дисп Luscan
Professional с ЦВ 2сл бел втор 215м
6рул/уп</t>
  </si>
  <si>
    <t>Мыло жидкое парфюмированное
Milana Patchouli&amp;Grapefruit 300мл</t>
  </si>
  <si>
    <t>Освежитель воздуха GLADE После
дождя 300мл</t>
  </si>
  <si>
    <t>Освежитель воздуха GLADE Свежесть
утра 300мл</t>
  </si>
  <si>
    <t>Полотенца бумажные д/дисп Protissue
2сл ЦВ 150м 6рул/уп_С224</t>
  </si>
  <si>
    <t>Перчатки резиновые
ViledaProfesКонтракт латекс желт рL
101018/174325,ПС</t>
  </si>
  <si>
    <t>пар</t>
  </si>
  <si>
    <t>Средство для мытья пола и стен MR
PROPER Лавандовое Спокойствие 1.5л</t>
  </si>
  <si>
    <t>Тряпка для пола Luscan из
микрофибры 300г/м2 80х70см</t>
  </si>
  <si>
    <t>Средство для сантехники ДОМЕСТОС
универсальное Лимонная свежесть 1л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</si>
</sst>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13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8" fillId="0" borderId="0"/>
    <xf numFmtId="0" fontId="1" fillId="0" borderId="0"/>
    <xf numFmtId="0" fontId="10" fillId="0" borderId="0"/>
    <xf numFmtId="0" fontId="11" fillId="0" borderId="0"/>
  </cellStyleXfs>
  <cellXfs count="3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2" fontId="9" fillId="0" borderId="1" xfId="0" applyNumberFormat="1" applyFont="1" applyBorder="1" applyAlignment="1">
      <alignment horizontal="center" vertical="center" wrapText="1"/>
    </xf>
    <xf numFmtId="1" fontId="2" fillId="0" borderId="0" xfId="0" applyNumberFormat="1" applyFont="1"/>
    <xf numFmtId="1" fontId="2" fillId="0" borderId="1" xfId="0" applyNumberFormat="1" applyFont="1" applyBorder="1" applyAlignment="1">
      <alignment horizontal="center" vertical="top"/>
    </xf>
    <xf numFmtId="1" fontId="9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12" fillId="0" borderId="0" xfId="0" applyFont="1" applyAlignment="1">
      <alignment vertical="top" wrapText="1"/>
    </xf>
    <xf numFmtId="0" fontId="7" fillId="0" borderId="0" xfId="0" applyFont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top" wrapText="1"/>
    </xf>
    <xf numFmtId="164" fontId="4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top"/>
    </xf>
    <xf numFmtId="164" fontId="5" fillId="0" borderId="1" xfId="0" applyNumberFormat="1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/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12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top" wrapText="1"/>
    </xf>
  </cellXfs>
  <cellStyles count="5">
    <cellStyle name="Обычный" xfId="0" builtinId="0"/>
    <cellStyle name="Обычный 13" xfId="4" xr:uid="{00000000-0005-0000-0000-000001000000}"/>
    <cellStyle name="Обычный 3" xfId="1" xr:uid="{00000000-0005-0000-0000-000002000000}"/>
    <cellStyle name="Обычный 5" xfId="3" xr:uid="{00000000-0005-0000-0000-000003000000}"/>
    <cellStyle name="Обычный 6 3 2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4</xdr:row>
      <xdr:rowOff>952500</xdr:rowOff>
    </xdr:from>
    <xdr:to>
      <xdr:col>10</xdr:col>
      <xdr:colOff>0</xdr:colOff>
      <xdr:row>4</xdr:row>
      <xdr:rowOff>1304925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72550" y="3590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4</xdr:row>
      <xdr:rowOff>923925</xdr:rowOff>
    </xdr:from>
    <xdr:to>
      <xdr:col>8</xdr:col>
      <xdr:colOff>1028700</xdr:colOff>
      <xdr:row>4</xdr:row>
      <xdr:rowOff>1362075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3562350"/>
          <a:ext cx="10096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4</xdr:row>
      <xdr:rowOff>1600200</xdr:rowOff>
    </xdr:from>
    <xdr:to>
      <xdr:col>10</xdr:col>
      <xdr:colOff>1543050</xdr:colOff>
      <xdr:row>4</xdr:row>
      <xdr:rowOff>1962150</xdr:rowOff>
    </xdr:to>
    <xdr:pic>
      <xdr:nvPicPr>
        <xdr:cNvPr id="8" name="Picture 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25050" y="4238625"/>
          <a:ext cx="1524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276225</xdr:colOff>
      <xdr:row>4</xdr:row>
      <xdr:rowOff>1400175</xdr:rowOff>
    </xdr:from>
    <xdr:to>
      <xdr:col>10</xdr:col>
      <xdr:colOff>438150</xdr:colOff>
      <xdr:row>4</xdr:row>
      <xdr:rowOff>1628775</xdr:rowOff>
    </xdr:to>
    <xdr:pic>
      <xdr:nvPicPr>
        <xdr:cNvPr id="9" name="Picture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82225" y="4038600"/>
          <a:ext cx="1619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0"/>
  <sheetViews>
    <sheetView tabSelected="1" zoomScale="70" zoomScaleNormal="70" workbookViewId="0">
      <selection activeCell="M22" sqref="M22"/>
    </sheetView>
  </sheetViews>
  <sheetFormatPr defaultColWidth="9.109375" defaultRowHeight="13.2" x14ac:dyDescent="0.25"/>
  <cols>
    <col min="1" max="1" width="6.6640625" style="8" customWidth="1"/>
    <col min="2" max="2" width="59.5546875" style="5" customWidth="1"/>
    <col min="3" max="3" width="8" style="5" customWidth="1"/>
    <col min="4" max="4" width="6.88671875" style="1" customWidth="1"/>
    <col min="5" max="7" width="18.6640625" style="1" customWidth="1"/>
    <col min="8" max="8" width="15.5546875" style="1" customWidth="1"/>
    <col min="9" max="9" width="15" style="1" customWidth="1"/>
    <col min="10" max="10" width="13.5546875" style="1" customWidth="1"/>
    <col min="11" max="11" width="30.44140625" style="1" customWidth="1"/>
    <col min="12" max="12" width="5.5546875" style="1" customWidth="1"/>
    <col min="13" max="14" width="9.109375" style="1" customWidth="1"/>
    <col min="15" max="16384" width="9.109375" style="1"/>
  </cols>
  <sheetData>
    <row r="1" spans="1:13" ht="43.5" customHeight="1" x14ac:dyDescent="0.25">
      <c r="A1" s="31" t="s">
        <v>20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3" ht="55.5" customHeight="1" x14ac:dyDescent="0.25">
      <c r="A2" s="14"/>
      <c r="B2" s="31" t="s">
        <v>13</v>
      </c>
      <c r="C2" s="31"/>
      <c r="D2" s="31"/>
      <c r="E2" s="31"/>
      <c r="F2" s="31"/>
      <c r="G2" s="31"/>
      <c r="H2" s="31"/>
      <c r="I2" s="31"/>
      <c r="J2" s="31"/>
      <c r="K2" s="31"/>
    </row>
    <row r="3" spans="1:13" ht="21.75" customHeight="1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1:13" ht="42.6" customHeight="1" x14ac:dyDescent="0.25">
      <c r="A4" s="32" t="s">
        <v>7</v>
      </c>
      <c r="B4" s="33" t="s">
        <v>9</v>
      </c>
      <c r="C4" s="33" t="s">
        <v>8</v>
      </c>
      <c r="D4" s="33" t="s">
        <v>0</v>
      </c>
      <c r="E4" s="33" t="s">
        <v>4</v>
      </c>
      <c r="F4" s="33"/>
      <c r="G4" s="33"/>
      <c r="H4" s="34" t="s">
        <v>10</v>
      </c>
      <c r="I4" s="34"/>
      <c r="J4" s="34"/>
      <c r="K4" s="18" t="s">
        <v>11</v>
      </c>
    </row>
    <row r="5" spans="1:13" ht="156" customHeight="1" x14ac:dyDescent="0.25">
      <c r="A5" s="32"/>
      <c r="B5" s="33"/>
      <c r="C5" s="33"/>
      <c r="D5" s="33"/>
      <c r="E5" s="20" t="s">
        <v>16</v>
      </c>
      <c r="F5" s="18" t="s">
        <v>17</v>
      </c>
      <c r="G5" s="18" t="s">
        <v>18</v>
      </c>
      <c r="H5" s="18" t="s">
        <v>1</v>
      </c>
      <c r="I5" s="18" t="s">
        <v>2</v>
      </c>
      <c r="J5" s="18" t="s">
        <v>3</v>
      </c>
      <c r="K5" s="18" t="s">
        <v>5</v>
      </c>
    </row>
    <row r="6" spans="1:13" s="2" customFormat="1" x14ac:dyDescent="0.3">
      <c r="A6" s="9">
        <v>1</v>
      </c>
      <c r="B6" s="4">
        <v>2</v>
      </c>
      <c r="C6" s="3">
        <v>3</v>
      </c>
      <c r="D6" s="3">
        <v>4</v>
      </c>
      <c r="E6" s="3">
        <v>5</v>
      </c>
      <c r="F6" s="3">
        <v>6</v>
      </c>
      <c r="G6" s="3">
        <v>7</v>
      </c>
      <c r="H6" s="3">
        <v>8</v>
      </c>
      <c r="I6" s="3">
        <v>9</v>
      </c>
      <c r="J6" s="3">
        <v>10</v>
      </c>
      <c r="K6" s="12">
        <v>11</v>
      </c>
    </row>
    <row r="7" spans="1:13" s="2" customFormat="1" ht="63.75" customHeight="1" x14ac:dyDescent="0.3">
      <c r="A7" s="10">
        <v>1</v>
      </c>
      <c r="B7" s="19" t="s">
        <v>21</v>
      </c>
      <c r="C7" s="7" t="s">
        <v>15</v>
      </c>
      <c r="D7" s="10">
        <v>10</v>
      </c>
      <c r="E7" s="15">
        <v>585.48</v>
      </c>
      <c r="F7" s="22">
        <v>591.33000000000004</v>
      </c>
      <c r="G7" s="22">
        <v>620.61</v>
      </c>
      <c r="H7" s="16">
        <f>AVERAGE(E7:G7)</f>
        <v>599.14</v>
      </c>
      <c r="I7" s="17">
        <f>STDEV(E7:G7)</f>
        <v>18.822228879704969</v>
      </c>
      <c r="J7" s="17">
        <f>I7/H7*100</f>
        <v>3.14154102208248</v>
      </c>
      <c r="K7" s="23">
        <f t="shared" ref="K7:K16" si="0">H7*D7</f>
        <v>5991.4</v>
      </c>
      <c r="M7" s="11"/>
    </row>
    <row r="8" spans="1:13" s="2" customFormat="1" ht="52.5" customHeight="1" x14ac:dyDescent="0.3">
      <c r="A8" s="10">
        <v>2</v>
      </c>
      <c r="B8" s="19" t="s">
        <v>22</v>
      </c>
      <c r="C8" s="7" t="s">
        <v>19</v>
      </c>
      <c r="D8" s="10">
        <v>10</v>
      </c>
      <c r="E8" s="15">
        <v>2339.1999999999998</v>
      </c>
      <c r="F8" s="22">
        <v>2362.59</v>
      </c>
      <c r="G8" s="22">
        <v>2479.5500000000002</v>
      </c>
      <c r="H8" s="16">
        <f>AVERAGE(E8:G8)</f>
        <v>2393.7800000000002</v>
      </c>
      <c r="I8" s="17">
        <f t="shared" ref="I8:I16" si="1">STDEV(E8:G8)</f>
        <v>75.194033672892033</v>
      </c>
      <c r="J8" s="17">
        <f t="shared" ref="J8:J16" si="2">I8/H8*100</f>
        <v>3.1412257464299986</v>
      </c>
      <c r="K8" s="23">
        <f>H8*D8</f>
        <v>23937.800000000003</v>
      </c>
      <c r="M8" s="11"/>
    </row>
    <row r="9" spans="1:13" s="2" customFormat="1" ht="48.75" customHeight="1" x14ac:dyDescent="0.3">
      <c r="A9" s="10">
        <v>3</v>
      </c>
      <c r="B9" s="19" t="s">
        <v>23</v>
      </c>
      <c r="C9" s="7" t="s">
        <v>15</v>
      </c>
      <c r="D9" s="10">
        <v>4</v>
      </c>
      <c r="E9" s="15">
        <v>285.89999999999998</v>
      </c>
      <c r="F9" s="22">
        <v>288.76</v>
      </c>
      <c r="G9" s="22">
        <v>303.05</v>
      </c>
      <c r="H9" s="16">
        <f t="shared" ref="H9:H10" si="3">AVERAGE(E9:G9)</f>
        <v>292.57</v>
      </c>
      <c r="I9" s="17">
        <f t="shared" si="1"/>
        <v>9.1879105350455124</v>
      </c>
      <c r="J9" s="17">
        <f t="shared" si="2"/>
        <v>3.1404144427130305</v>
      </c>
      <c r="K9" s="23">
        <f t="shared" si="0"/>
        <v>1170.28</v>
      </c>
      <c r="M9" s="11"/>
    </row>
    <row r="10" spans="1:13" s="2" customFormat="1" ht="36" customHeight="1" x14ac:dyDescent="0.3">
      <c r="A10" s="10">
        <v>4</v>
      </c>
      <c r="B10" s="19" t="s">
        <v>24</v>
      </c>
      <c r="C10" s="7" t="s">
        <v>15</v>
      </c>
      <c r="D10" s="10">
        <v>4</v>
      </c>
      <c r="E10" s="15">
        <v>260.13</v>
      </c>
      <c r="F10" s="22">
        <v>262.73</v>
      </c>
      <c r="G10" s="22">
        <v>275.74</v>
      </c>
      <c r="H10" s="16">
        <f t="shared" si="3"/>
        <v>266.2</v>
      </c>
      <c r="I10" s="17">
        <f t="shared" si="1"/>
        <v>8.3635339420606201</v>
      </c>
      <c r="J10" s="17">
        <f t="shared" si="2"/>
        <v>3.1418234192564314</v>
      </c>
      <c r="K10" s="23">
        <f t="shared" si="0"/>
        <v>1064.8</v>
      </c>
      <c r="M10" s="11"/>
    </row>
    <row r="11" spans="1:13" s="2" customFormat="1" ht="63.75" customHeight="1" x14ac:dyDescent="0.3">
      <c r="A11" s="10">
        <v>5</v>
      </c>
      <c r="B11" s="19" t="s">
        <v>25</v>
      </c>
      <c r="C11" s="7" t="s">
        <v>15</v>
      </c>
      <c r="D11" s="10">
        <v>4</v>
      </c>
      <c r="E11" s="15">
        <v>260.13</v>
      </c>
      <c r="F11" s="22">
        <v>262.73</v>
      </c>
      <c r="G11" s="22">
        <v>275.74</v>
      </c>
      <c r="H11" s="16">
        <f>AVERAGE(E11:G11)</f>
        <v>266.2</v>
      </c>
      <c r="I11" s="17">
        <f t="shared" si="1"/>
        <v>8.3635339420606201</v>
      </c>
      <c r="J11" s="17">
        <f t="shared" si="2"/>
        <v>3.1418234192564314</v>
      </c>
      <c r="K11" s="23">
        <f t="shared" si="0"/>
        <v>1064.8</v>
      </c>
      <c r="M11" s="11"/>
    </row>
    <row r="12" spans="1:13" s="2" customFormat="1" ht="36.75" customHeight="1" x14ac:dyDescent="0.3">
      <c r="A12" s="10">
        <v>6</v>
      </c>
      <c r="B12" s="19" t="s">
        <v>26</v>
      </c>
      <c r="C12" s="7" t="s">
        <v>19</v>
      </c>
      <c r="D12" s="10">
        <v>10</v>
      </c>
      <c r="E12" s="15">
        <v>2194.59</v>
      </c>
      <c r="F12" s="22">
        <v>2216.54</v>
      </c>
      <c r="G12" s="22">
        <v>2326.27</v>
      </c>
      <c r="H12" s="16">
        <f t="shared" ref="H12:H14" si="4">AVERAGE(E12:G12)</f>
        <v>2245.7999999999997</v>
      </c>
      <c r="I12" s="17">
        <f t="shared" si="1"/>
        <v>70.547971622152204</v>
      </c>
      <c r="J12" s="17">
        <f t="shared" si="2"/>
        <v>3.1413292199729366</v>
      </c>
      <c r="K12" s="23">
        <f t="shared" si="0"/>
        <v>22457.999999999996</v>
      </c>
      <c r="M12" s="11"/>
    </row>
    <row r="13" spans="1:13" s="2" customFormat="1" ht="48.75" customHeight="1" x14ac:dyDescent="0.3">
      <c r="A13" s="10">
        <v>7</v>
      </c>
      <c r="B13" s="19" t="s">
        <v>27</v>
      </c>
      <c r="C13" s="7" t="s">
        <v>28</v>
      </c>
      <c r="D13" s="10">
        <v>10</v>
      </c>
      <c r="E13" s="15">
        <v>206.08</v>
      </c>
      <c r="F13" s="22">
        <v>208.14</v>
      </c>
      <c r="G13" s="22">
        <v>218.44</v>
      </c>
      <c r="H13" s="16">
        <f t="shared" si="4"/>
        <v>210.88666666666668</v>
      </c>
      <c r="I13" s="17">
        <f t="shared" si="1"/>
        <v>6.6219735225484921</v>
      </c>
      <c r="J13" s="17">
        <f t="shared" si="2"/>
        <v>3.140062682585508</v>
      </c>
      <c r="K13" s="23">
        <v>2108.9</v>
      </c>
      <c r="M13" s="11"/>
    </row>
    <row r="14" spans="1:13" s="2" customFormat="1" ht="36" customHeight="1" x14ac:dyDescent="0.3">
      <c r="A14" s="10">
        <v>8</v>
      </c>
      <c r="B14" s="19" t="s">
        <v>29</v>
      </c>
      <c r="C14" s="7" t="s">
        <v>15</v>
      </c>
      <c r="D14" s="10">
        <v>6</v>
      </c>
      <c r="E14" s="15">
        <v>799</v>
      </c>
      <c r="F14" s="22">
        <v>806.99</v>
      </c>
      <c r="G14" s="22">
        <v>846.94</v>
      </c>
      <c r="H14" s="16">
        <f t="shared" si="4"/>
        <v>817.64333333333343</v>
      </c>
      <c r="I14" s="17">
        <f t="shared" si="1"/>
        <v>25.684256526777933</v>
      </c>
      <c r="J14" s="17">
        <f t="shared" si="2"/>
        <v>3.1412543195416824</v>
      </c>
      <c r="K14" s="23">
        <v>4905.84</v>
      </c>
      <c r="M14" s="11"/>
    </row>
    <row r="15" spans="1:13" s="2" customFormat="1" ht="63.75" customHeight="1" x14ac:dyDescent="0.3">
      <c r="A15" s="10">
        <v>9</v>
      </c>
      <c r="B15" s="19" t="s">
        <v>30</v>
      </c>
      <c r="C15" s="7" t="s">
        <v>15</v>
      </c>
      <c r="D15" s="10">
        <v>5</v>
      </c>
      <c r="E15" s="15">
        <v>250.17</v>
      </c>
      <c r="F15" s="22">
        <v>252.67</v>
      </c>
      <c r="G15" s="22">
        <v>265.18</v>
      </c>
      <c r="H15" s="16">
        <f>AVERAGE(E15:G15)</f>
        <v>256.00666666666666</v>
      </c>
      <c r="I15" s="17">
        <f t="shared" si="1"/>
        <v>8.0420789186213231</v>
      </c>
      <c r="J15" s="17">
        <f t="shared" si="2"/>
        <v>3.1413552714595934</v>
      </c>
      <c r="K15" s="23">
        <v>1280.05</v>
      </c>
      <c r="M15" s="11"/>
    </row>
    <row r="16" spans="1:13" s="2" customFormat="1" ht="31.2" x14ac:dyDescent="0.3">
      <c r="A16" s="10">
        <v>10</v>
      </c>
      <c r="B16" s="19" t="s">
        <v>31</v>
      </c>
      <c r="C16" s="7" t="s">
        <v>15</v>
      </c>
      <c r="D16" s="10">
        <v>5</v>
      </c>
      <c r="E16" s="15">
        <v>256.83999999999997</v>
      </c>
      <c r="F16" s="22">
        <v>259.41000000000003</v>
      </c>
      <c r="G16" s="22">
        <v>272.25</v>
      </c>
      <c r="H16" s="16">
        <f t="shared" ref="H16" si="5">AVERAGE(E16:G16)</f>
        <v>262.83333333333331</v>
      </c>
      <c r="I16" s="17">
        <f t="shared" si="1"/>
        <v>8.2556909664384488</v>
      </c>
      <c r="J16" s="17">
        <f t="shared" si="2"/>
        <v>3.1410365122784207</v>
      </c>
      <c r="K16" s="23">
        <v>1314.15</v>
      </c>
      <c r="M16" s="11"/>
    </row>
    <row r="17" spans="1:12" s="6" customFormat="1" ht="29.25" customHeight="1" x14ac:dyDescent="0.3">
      <c r="A17" s="26" t="s">
        <v>6</v>
      </c>
      <c r="B17" s="27"/>
      <c r="C17" s="28"/>
      <c r="D17" s="28"/>
      <c r="E17" s="28"/>
      <c r="F17" s="28"/>
      <c r="G17" s="28"/>
      <c r="H17" s="28"/>
      <c r="I17" s="28"/>
      <c r="J17" s="29"/>
      <c r="K17" s="21">
        <f>SUM(K7:K16)</f>
        <v>65296.020000000011</v>
      </c>
    </row>
    <row r="18" spans="1:12" ht="23.25" customHeight="1" x14ac:dyDescent="0.25">
      <c r="A18" s="30" t="s">
        <v>12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13"/>
    </row>
    <row r="20" spans="1:12" ht="14.4" x14ac:dyDescent="0.3">
      <c r="C20" s="24" t="s">
        <v>14</v>
      </c>
      <c r="D20" s="25"/>
      <c r="E20" s="25"/>
      <c r="F20" s="25"/>
      <c r="G20" s="25"/>
      <c r="H20" s="25"/>
      <c r="I20" s="25"/>
      <c r="J20" s="25"/>
      <c r="K20" s="25"/>
    </row>
  </sheetData>
  <mergeCells count="11">
    <mergeCell ref="C20:K20"/>
    <mergeCell ref="A17:J17"/>
    <mergeCell ref="A18:K18"/>
    <mergeCell ref="A1:K1"/>
    <mergeCell ref="A4:A5"/>
    <mergeCell ref="B4:B5"/>
    <mergeCell ref="C4:C5"/>
    <mergeCell ref="D4:D5"/>
    <mergeCell ref="E4:G4"/>
    <mergeCell ref="H4:J4"/>
    <mergeCell ref="B2:K2"/>
  </mergeCells>
  <pageMargins left="0.31496062992125984" right="0.11811023622047245" top="0.15748031496062992" bottom="0.15748031496062992" header="0.31496062992125984" footer="0.31496062992125984"/>
  <pageSetup paperSize="9" scale="67" fitToHeight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2022-08-10T12:42:25Z</dcterms:created>
  <dcterms:modified xsi:type="dcterms:W3CDTF">2026-11-06T08:57:11Z</dcterms:modified>
</cp:coreProperties>
</file>