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0.54.44\Share-oep\ОГЗ\ЗАКУПКИ 2026\09. Сентябрь\ЭМ\581 890,76 - лицензия КриптоПро\размещенеие\"/>
    </mc:Choice>
  </mc:AlternateContent>
  <xr:revisionPtr revIDLastSave="0" documentId="13_ncr:1_{AFEF3C37-A085-44CE-89B5-967037246422}" xr6:coauthVersionLast="47" xr6:coauthVersionMax="47" xr10:uidLastSave="{00000000-0000-0000-0000-000000000000}"/>
  <bookViews>
    <workbookView showHorizontalScroll="0" showVerticalScroll="0" showSheetTabs="0" xWindow="-28920" yWindow="-120" windowWidth="29040" windowHeight="15840" xr2:uid="{00000000-000D-0000-FFFF-FFFF00000000}"/>
  </bookViews>
  <sheets>
    <sheet name="Расчет цены" sheetId="5" r:id="rId1"/>
    <sheet name="Лист1" sheetId="1" r:id="rId2"/>
    <sheet name="Лист2" sheetId="2" r:id="rId3"/>
    <sheet name="Лист3" sheetId="3" r:id="rId4"/>
  </sheets>
  <definedNames>
    <definedName name="_xlnm.Print_Area" localSheetId="0">'Расчет цены'!$A$2:$P$17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" i="5" l="1"/>
  <c r="M13" i="5"/>
  <c r="N13" i="5" s="1"/>
  <c r="M12" i="5"/>
  <c r="N12" i="5" s="1"/>
  <c r="L12" i="5"/>
  <c r="L13" i="5"/>
  <c r="O13" i="5" s="1"/>
  <c r="O14" i="5" l="1"/>
</calcChain>
</file>

<file path=xl/sharedStrings.xml><?xml version="1.0" encoding="utf-8"?>
<sst xmlns="http://schemas.openxmlformats.org/spreadsheetml/2006/main" count="43" uniqueCount="37">
  <si>
    <t>№ п/п</t>
  </si>
  <si>
    <t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</t>
  </si>
  <si>
    <t>Ед. изм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</si>
  <si>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</si>
  <si>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</si>
  <si>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</si>
  <si>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</si>
  <si>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</si>
  <si>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</si>
  <si>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>11 = 10/9*100</t>
  </si>
  <si>
    <t>12 = 9*4</t>
  </si>
  <si>
    <t xml:space="preserve">Наименование </t>
  </si>
  <si>
    <t>Итого по КП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</si>
  <si>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</si>
  <si>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        </t>
    </r>
    <r>
      <rPr>
        <sz val="10"/>
        <rFont val="Times New Roman"/>
        <family val="1"/>
        <charset val="204"/>
      </rPr>
      <t xml:space="preserve">  </t>
    </r>
    <r>
      <rPr>
        <i/>
        <sz val="10"/>
        <rFont val="Times New Roman"/>
        <family val="1"/>
        <charset val="204"/>
      </rPr>
      <t xml:space="preserve">  </t>
    </r>
  </si>
  <si>
    <r>
      <rPr>
        <b/>
        <sz val="10"/>
        <rFont val="Times New Roman"/>
        <family val="1"/>
        <charset val="204"/>
      </rPr>
      <t>Расчет НМЦК по формуле, в рублях РФ</t>
    </r>
    <r>
      <rPr>
        <sz val="10"/>
        <rFont val="Times New Roman"/>
        <family val="1"/>
        <charset val="204"/>
      </rPr>
      <t xml:space="preserve">                 </t>
    </r>
  </si>
  <si>
    <t>шт.</t>
  </si>
  <si>
    <t>Подготовил: Гуща П.А.</t>
  </si>
  <si>
    <t>х</t>
  </si>
  <si>
    <t>5.1</t>
  </si>
  <si>
    <t>6.1</t>
  </si>
  <si>
    <t>7.1</t>
  </si>
  <si>
    <t>5.2</t>
  </si>
  <si>
    <t>6.2</t>
  </si>
  <si>
    <t>7.2</t>
  </si>
  <si>
    <t>Лицензия на право использования СКЗИ "КриптоПро JCP" версии 2.0 на одном сервере с неограниченным количеством ядер</t>
  </si>
  <si>
    <t>Лицензия на право использования СКЗИ "КриптоПро CSP" версии 5.0 на сервере</t>
  </si>
  <si>
    <t>Коммерческое предложение
вх.№ 03-01/718-2026 от 17.09.2026</t>
  </si>
  <si>
    <t>Коммерческое предложение
вх.№ 03-01/728-2026 от 21.09.2026</t>
  </si>
  <si>
    <t>Коммерческое предложение
вх.№ 03-01/722-2026 от 18.09.2026</t>
  </si>
  <si>
    <t>9 = (5.1+6.1+7.1)/8
9 = (5.2+6.2+7.2)/8</t>
  </si>
  <si>
    <t>Официальный прайс-лист
https://cryptopro.ru/order/OrderForm.</t>
  </si>
  <si>
    <t>ГК № 241163-26LO от 11.02.2026
ООО "СУПЕРВЭЙВ ГРУПП"</t>
  </si>
  <si>
    <t>ГК № 99212 от 12.06.2026
ООО "КОМРУНЕТ"</t>
  </si>
  <si>
    <t>За НМЦК принято среднее значение: 581 890,76 руб.</t>
  </si>
  <si>
    <t>Обоснование начальной (максимальной) цены контракта на оказание услуг по предоставлению лицензий на средства криптографической защиты информации для обеспечения функционирования систем защиты информации органов исполнительной власти и межведомственных информационных систем Ленинградской области</t>
  </si>
  <si>
    <t>УТВЕРЖДАЮ
ЗАМЕСТИТЕЛЬ ДИРЕКТОРА
ГОСУДАРСТВЕННОГО КАЗЕННОГО УЧРЕЖДЕНИЯ
 ЛЕНИНГРАДСКОЙ ОБЛАСТИ
ОПЕРАТОР «ЭЛЕКТРОННОГО ПРАВИТЕЛЬСТВА» 
_______________________ Н.В. Белая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</si>
</sst>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0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164" fontId="10" fillId="0" borderId="0"/>
    <xf numFmtId="0" fontId="10" fillId="0" borderId="0"/>
    <xf numFmtId="0" fontId="10" fillId="0" borderId="0"/>
    <xf numFmtId="164" fontId="10" fillId="0" borderId="0"/>
    <xf numFmtId="0" fontId="16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7" fillId="0" borderId="0" xfId="0" applyFont="1"/>
    <xf numFmtId="2" fontId="7" fillId="0" borderId="0" xfId="0" applyNumberFormat="1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1" fillId="0" borderId="0" xfId="0" applyFont="1" applyFill="1"/>
    <xf numFmtId="0" fontId="1" fillId="0" borderId="0" xfId="0" applyFont="1" applyFill="1" applyAlignment="1">
      <alignment vertical="top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right" vertical="top" wrapText="1"/>
    </xf>
    <xf numFmtId="0" fontId="3" fillId="0" borderId="0" xfId="0" applyFont="1"/>
    <xf numFmtId="165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2" fontId="4" fillId="0" borderId="0" xfId="0" applyNumberFormat="1" applyFont="1" applyAlignment="1">
      <alignment horizontal="right"/>
    </xf>
    <xf numFmtId="2" fontId="3" fillId="0" borderId="0" xfId="0" applyNumberFormat="1" applyFont="1"/>
    <xf numFmtId="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2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right" vertical="top" wrapText="1"/>
    </xf>
    <xf numFmtId="0" fontId="6" fillId="0" borderId="4" xfId="0" applyFont="1" applyFill="1" applyBorder="1" applyAlignment="1">
      <alignment horizontal="right" vertical="top" wrapText="1"/>
    </xf>
    <xf numFmtId="0" fontId="6" fillId="0" borderId="5" xfId="0" applyFont="1" applyFill="1" applyBorder="1" applyAlignment="1">
      <alignment horizontal="right" vertical="top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right" vertical="center"/>
    </xf>
  </cellXfs>
  <cellStyles count="7">
    <cellStyle name="Гиперссылка" xfId="6" builtinId="8"/>
    <cellStyle name="Обычный" xfId="0" builtinId="0"/>
    <cellStyle name="Обычный 10" xfId="3" xr:uid="{00000000-0005-0000-0000-000002000000}"/>
    <cellStyle name="Обычный 11" xfId="4" xr:uid="{00000000-0005-0000-0000-000003000000}"/>
    <cellStyle name="Обычный 2" xfId="1" xr:uid="{00000000-0005-0000-0000-000004000000}"/>
    <cellStyle name="Обычный 3" xfId="2" xr:uid="{00000000-0005-0000-0000-000005000000}"/>
    <cellStyle name="Обычный 4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ryptopro.ru/order/OrderForm.aspx?catid=afc4d707-c2dc-f011-ab5f-0050569efd63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1"/>
  <sheetViews>
    <sheetView tabSelected="1" view="pageBreakPreview" topLeftCell="A2" zoomScaleNormal="90" zoomScaleSheetLayoutView="100" workbookViewId="0">
      <selection activeCell="A6" sqref="A6:O7"/>
    </sheetView>
  </sheetViews>
  <sheetFormatPr defaultColWidth="9.140625" defaultRowHeight="12.75" x14ac:dyDescent="0.2"/>
  <cols>
    <col min="1" max="1" width="3.85546875" style="1" customWidth="1"/>
    <col min="2" max="2" width="21.140625" style="11" customWidth="1"/>
    <col min="3" max="3" width="5.85546875" style="1" customWidth="1"/>
    <col min="4" max="4" width="7.42578125" style="1" customWidth="1"/>
    <col min="5" max="5" width="18.5703125" style="1" customWidth="1"/>
    <col min="6" max="6" width="16.7109375" style="1" customWidth="1"/>
    <col min="7" max="7" width="17.140625" style="1" customWidth="1"/>
    <col min="8" max="8" width="16.5703125" style="2" customWidth="1"/>
    <col min="9" max="9" width="16.42578125" style="1" customWidth="1"/>
    <col min="10" max="10" width="16.28515625" style="1" customWidth="1"/>
    <col min="11" max="11" width="13.28515625" style="1" customWidth="1"/>
    <col min="12" max="12" width="16.42578125" style="1" customWidth="1"/>
    <col min="13" max="13" width="13.5703125" style="1" bestFit="1" customWidth="1"/>
    <col min="14" max="14" width="14" style="1" customWidth="1"/>
    <col min="15" max="15" width="17.28515625" style="1" customWidth="1"/>
    <col min="16" max="18" width="9.140625" style="1" hidden="1" customWidth="1"/>
    <col min="19" max="19" width="0.85546875" style="1" hidden="1" customWidth="1"/>
    <col min="20" max="20" width="9.140625" style="1" hidden="1" customWidth="1"/>
    <col min="21" max="21" width="22.5703125" style="1" customWidth="1"/>
    <col min="22" max="16384" width="9.140625" style="1"/>
  </cols>
  <sheetData>
    <row r="1" spans="1:21" ht="33.75" customHeight="1" x14ac:dyDescent="0.3">
      <c r="A1" s="12"/>
      <c r="B1" s="13"/>
      <c r="C1" s="12"/>
      <c r="D1" s="12"/>
      <c r="E1" s="12"/>
      <c r="F1" s="12"/>
      <c r="G1" s="12"/>
      <c r="H1" s="14"/>
      <c r="I1" s="12"/>
      <c r="J1" s="12"/>
      <c r="K1" s="12"/>
      <c r="L1" s="12"/>
      <c r="M1" s="12"/>
      <c r="N1" s="12"/>
      <c r="O1" s="28"/>
    </row>
    <row r="2" spans="1:21" ht="18.75" x14ac:dyDescent="0.3">
      <c r="A2" s="12"/>
      <c r="B2" s="13"/>
      <c r="C2" s="12"/>
      <c r="D2" s="12"/>
      <c r="E2" s="12"/>
      <c r="F2" s="12"/>
      <c r="G2" s="12"/>
      <c r="H2" s="14"/>
      <c r="I2" s="28"/>
      <c r="J2" s="49" t="s">
        <v>36</v>
      </c>
      <c r="K2" s="50"/>
      <c r="L2" s="50"/>
      <c r="M2" s="50"/>
      <c r="N2" s="50"/>
      <c r="O2" s="50"/>
    </row>
    <row r="3" spans="1:21" s="5" customFormat="1" ht="167.25" customHeight="1" x14ac:dyDescent="0.25">
      <c r="A3" s="15"/>
      <c r="B3" s="16"/>
      <c r="C3" s="15"/>
      <c r="D3" s="15"/>
      <c r="E3" s="15"/>
      <c r="F3" s="15"/>
      <c r="G3" s="15"/>
      <c r="H3" s="15"/>
      <c r="I3" s="33"/>
      <c r="J3" s="50"/>
      <c r="K3" s="50"/>
      <c r="L3" s="50"/>
      <c r="M3" s="50"/>
      <c r="N3" s="50"/>
      <c r="O3" s="50"/>
    </row>
    <row r="4" spans="1:21" ht="18.75" x14ac:dyDescent="0.3">
      <c r="A4" s="12"/>
      <c r="B4" s="13"/>
      <c r="C4" s="12"/>
      <c r="D4" s="12"/>
      <c r="E4" s="12"/>
      <c r="F4" s="12"/>
      <c r="G4" s="12"/>
      <c r="H4" s="14"/>
      <c r="I4" s="28"/>
      <c r="J4" s="34"/>
      <c r="K4" s="34"/>
      <c r="L4" s="34"/>
      <c r="M4" s="34"/>
      <c r="N4" s="34"/>
      <c r="O4" s="34"/>
    </row>
    <row r="5" spans="1:21" ht="18.75" x14ac:dyDescent="0.3">
      <c r="A5" s="12"/>
      <c r="B5" s="13"/>
      <c r="C5" s="12"/>
      <c r="D5" s="12"/>
      <c r="E5" s="12"/>
      <c r="F5" s="12"/>
      <c r="G5" s="12"/>
      <c r="H5" s="14"/>
      <c r="I5" s="28"/>
      <c r="J5" s="28"/>
      <c r="K5" s="28"/>
      <c r="L5" s="28"/>
      <c r="M5" s="28"/>
      <c r="N5" s="28"/>
      <c r="O5" s="28"/>
    </row>
    <row r="6" spans="1:21" ht="30.75" customHeight="1" x14ac:dyDescent="0.2">
      <c r="A6" s="36" t="s">
        <v>35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21" ht="36.75" customHeight="1" x14ac:dyDescent="0.2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</row>
    <row r="8" spans="1:21" ht="48" customHeight="1" x14ac:dyDescent="0.2">
      <c r="A8" s="35" t="s">
        <v>1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 spans="1:21" ht="79.5" customHeight="1" x14ac:dyDescent="0.2">
      <c r="A9" s="40" t="s">
        <v>0</v>
      </c>
      <c r="B9" s="40" t="s">
        <v>11</v>
      </c>
      <c r="C9" s="40" t="s">
        <v>2</v>
      </c>
      <c r="D9" s="40" t="s">
        <v>3</v>
      </c>
      <c r="E9" s="43" t="s">
        <v>4</v>
      </c>
      <c r="F9" s="44"/>
      <c r="G9" s="44"/>
      <c r="H9" s="44"/>
      <c r="I9" s="44"/>
      <c r="J9" s="45"/>
      <c r="K9" s="39" t="s">
        <v>5</v>
      </c>
      <c r="L9" s="39"/>
      <c r="M9" s="39"/>
      <c r="N9" s="39"/>
      <c r="O9" s="30" t="s">
        <v>6</v>
      </c>
    </row>
    <row r="10" spans="1:21" ht="69" customHeight="1" x14ac:dyDescent="0.2">
      <c r="A10" s="40"/>
      <c r="B10" s="40"/>
      <c r="C10" s="40"/>
      <c r="D10" s="40"/>
      <c r="E10" s="30" t="s">
        <v>32</v>
      </c>
      <c r="F10" s="30" t="s">
        <v>33</v>
      </c>
      <c r="G10" s="32" t="s">
        <v>31</v>
      </c>
      <c r="H10" s="30" t="s">
        <v>27</v>
      </c>
      <c r="I10" s="30" t="s">
        <v>29</v>
      </c>
      <c r="J10" s="30" t="s">
        <v>28</v>
      </c>
      <c r="K10" s="30" t="s">
        <v>7</v>
      </c>
      <c r="L10" s="30" t="s">
        <v>13</v>
      </c>
      <c r="M10" s="30" t="s">
        <v>8</v>
      </c>
      <c r="N10" s="30" t="s">
        <v>14</v>
      </c>
      <c r="O10" s="29" t="s">
        <v>15</v>
      </c>
    </row>
    <row r="11" spans="1:21" ht="25.5" x14ac:dyDescent="0.2">
      <c r="A11" s="26">
        <v>1</v>
      </c>
      <c r="B11" s="29">
        <v>2</v>
      </c>
      <c r="C11" s="29">
        <v>3</v>
      </c>
      <c r="D11" s="29">
        <v>4</v>
      </c>
      <c r="E11" s="31" t="s">
        <v>19</v>
      </c>
      <c r="F11" s="31" t="s">
        <v>20</v>
      </c>
      <c r="G11" s="31" t="s">
        <v>21</v>
      </c>
      <c r="H11" s="31" t="s">
        <v>22</v>
      </c>
      <c r="I11" s="31" t="s">
        <v>23</v>
      </c>
      <c r="J11" s="31" t="s">
        <v>24</v>
      </c>
      <c r="K11" s="29">
        <v>8</v>
      </c>
      <c r="L11" s="29" t="s">
        <v>30</v>
      </c>
      <c r="M11" s="29">
        <v>10</v>
      </c>
      <c r="N11" s="29" t="s">
        <v>9</v>
      </c>
      <c r="O11" s="29" t="s">
        <v>10</v>
      </c>
      <c r="U11" s="8"/>
    </row>
    <row r="12" spans="1:21" ht="89.25" x14ac:dyDescent="0.2">
      <c r="A12" s="26">
        <v>1</v>
      </c>
      <c r="B12" s="27" t="s">
        <v>25</v>
      </c>
      <c r="C12" s="29" t="s">
        <v>16</v>
      </c>
      <c r="D12" s="29">
        <v>2</v>
      </c>
      <c r="E12" s="22">
        <v>114000</v>
      </c>
      <c r="F12" s="22">
        <v>113836.125</v>
      </c>
      <c r="G12" s="22">
        <v>120000</v>
      </c>
      <c r="H12" s="22" t="s">
        <v>18</v>
      </c>
      <c r="I12" s="22" t="s">
        <v>18</v>
      </c>
      <c r="J12" s="22" t="s">
        <v>18</v>
      </c>
      <c r="K12" s="22">
        <v>3</v>
      </c>
      <c r="L12" s="22">
        <f>ROUND(AVERAGE(E12:G12),2)</f>
        <v>115945.38</v>
      </c>
      <c r="M12" s="22">
        <f>ROUND(STDEV(E12:G12),5)</f>
        <v>3512.36411</v>
      </c>
      <c r="N12" s="22">
        <f>ROUND(M12/L12*100,2)</f>
        <v>3.03</v>
      </c>
      <c r="O12" s="22">
        <f>L12*D12</f>
        <v>231890.76</v>
      </c>
      <c r="U12" s="8"/>
    </row>
    <row r="13" spans="1:21" ht="51" x14ac:dyDescent="0.2">
      <c r="A13" s="26">
        <v>2</v>
      </c>
      <c r="B13" s="27" t="s">
        <v>26</v>
      </c>
      <c r="C13" s="29" t="s">
        <v>16</v>
      </c>
      <c r="D13" s="29">
        <v>5</v>
      </c>
      <c r="E13" s="22" t="s">
        <v>18</v>
      </c>
      <c r="F13" s="22" t="s">
        <v>18</v>
      </c>
      <c r="G13" s="22" t="s">
        <v>18</v>
      </c>
      <c r="H13" s="22">
        <v>70000</v>
      </c>
      <c r="I13" s="22">
        <v>70000</v>
      </c>
      <c r="J13" s="22">
        <v>70000</v>
      </c>
      <c r="K13" s="22">
        <v>3</v>
      </c>
      <c r="L13" s="22">
        <f>ROUND(AVERAGE(H13:J13),2)</f>
        <v>70000</v>
      </c>
      <c r="M13" s="22">
        <f>ROUND(STDEV(H13:J13),5)</f>
        <v>0</v>
      </c>
      <c r="N13" s="22">
        <f>ROUND(M13/L13*100,2)</f>
        <v>0</v>
      </c>
      <c r="O13" s="22">
        <f>L13*D13</f>
        <v>350000</v>
      </c>
      <c r="U13" s="8"/>
    </row>
    <row r="14" spans="1:21" s="23" customFormat="1" x14ac:dyDescent="0.2">
      <c r="A14" s="24"/>
      <c r="B14" s="46" t="s">
        <v>12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8"/>
      <c r="O14" s="25">
        <f>SUM(O12:T13)</f>
        <v>581890.76</v>
      </c>
    </row>
    <row r="15" spans="1:21" ht="15.75" x14ac:dyDescent="0.25">
      <c r="A15" s="7"/>
      <c r="C15" s="3"/>
      <c r="D15" s="3"/>
      <c r="E15" s="3"/>
      <c r="F15" s="3"/>
      <c r="G15" s="3"/>
      <c r="H15" s="4"/>
      <c r="I15" s="4"/>
      <c r="J15" s="3"/>
      <c r="K15" s="4"/>
      <c r="L15" s="3"/>
      <c r="M15" s="3"/>
      <c r="N15" s="3"/>
      <c r="O15" s="9"/>
    </row>
    <row r="16" spans="1:21" ht="15.75" x14ac:dyDescent="0.25">
      <c r="A16" s="3"/>
      <c r="B16" s="41" t="s">
        <v>34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21" t="s">
        <v>17</v>
      </c>
    </row>
    <row r="17" spans="1:15" ht="15.75" x14ac:dyDescent="0.25">
      <c r="A17" s="3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3"/>
      <c r="N17" s="19"/>
      <c r="O17" s="20"/>
    </row>
    <row r="18" spans="1:15" ht="15.75" x14ac:dyDescent="0.25">
      <c r="A18" s="3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"/>
      <c r="N18" s="3"/>
      <c r="O18" s="18"/>
    </row>
    <row r="19" spans="1:15" ht="15.75" x14ac:dyDescent="0.25">
      <c r="A19" s="3"/>
      <c r="C19" s="17"/>
      <c r="H19" s="1"/>
      <c r="L19" s="10"/>
      <c r="M19" s="10"/>
    </row>
    <row r="20" spans="1:15" ht="15.75" x14ac:dyDescent="0.25">
      <c r="A20" s="3"/>
    </row>
    <row r="21" spans="1:15" ht="15.75" x14ac:dyDescent="0.25">
      <c r="A21" s="3"/>
      <c r="O21" s="6"/>
    </row>
  </sheetData>
  <mergeCells count="14">
    <mergeCell ref="J4:O4"/>
    <mergeCell ref="A8:O8"/>
    <mergeCell ref="J2:O3"/>
    <mergeCell ref="B18:L18"/>
    <mergeCell ref="K9:N9"/>
    <mergeCell ref="A9:A10"/>
    <mergeCell ref="B9:B10"/>
    <mergeCell ref="C9:C10"/>
    <mergeCell ref="D9:D10"/>
    <mergeCell ref="B16:M16"/>
    <mergeCell ref="B17:L17"/>
    <mergeCell ref="E9:J9"/>
    <mergeCell ref="B14:N14"/>
    <mergeCell ref="A6:O7"/>
  </mergeCells>
  <phoneticPr fontId="12" type="noConversion"/>
  <hyperlinks>
    <hyperlink ref="G10" r:id="rId1" display="https://cryptopro.ru/order/OrderForm." xr:uid="{00000000-0004-0000-0000-000000000000}"/>
  </hyperlinks>
  <pageMargins left="0.25" right="0.25" top="0.75" bottom="0.75" header="0.3" footer="0.3"/>
  <pageSetup paperSize="9" scale="66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E16"/>
    </sheetView>
  </sheetViews>
  <sheetFormatPr defaultRowHeight="15" x14ac:dyDescent="0.25"/>
  <cols>
    <col min="2" max="2" width="13.42578125" bestFit="1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Расчет цены</vt:lpstr>
      <vt:lpstr>Лист1</vt:lpstr>
      <vt:lpstr>Лист2</vt:lpstr>
      <vt:lpstr>Лист3</vt:lpstr>
      <vt:lpstr>'Расчет цены'!Область_печати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Жунусова Анастасия Романовна</cp:lastModifiedBy>
  <cp:lastPrinted>2026-09-22T07:51:49Z</cp:lastPrinted>
  <dcterms:created xsi:type="dcterms:W3CDTF">2018-08-23T06:16:08Z</dcterms:created>
  <dcterms:modified xsi:type="dcterms:W3CDTF">2026-09-25T11:27:01Z</dcterms:modified>
</cp:coreProperties>
</file>