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Контракты 2026\Субсидия\На заключение контрактов\7. Фильмы\Фильм 3 ф 2 д\"/>
    </mc:Choice>
  </mc:AlternateContent>
  <xr:revisionPtr revIDLastSave="0" documentId="13_ncr:1_{9F3DF993-BC63-4820-9728-4091D9BF45F6}" xr6:coauthVersionLast="45" xr6:coauthVersionMax="45" xr10:uidLastSave="{00000000-0000-0000-0000-000000000000}"/>
  <bookViews>
    <workbookView xWindow="24" yWindow="624" windowWidth="23016" windowHeight="12336" xr2:uid="{00000000-000D-0000-FFFF-FFFF00000000}"/>
  </bookViews>
  <sheets>
    <sheet name="Расчет цены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I7" i="2" l="1"/>
  <c r="N7" i="2" l="1"/>
  <c r="O7" i="2" s="1"/>
  <c r="O8" i="2" s="1"/>
  <c r="L7" i="2"/>
  <c r="M7" i="2" s="1"/>
  <c r="J7" i="2"/>
  <c r="K7" i="2" s="1"/>
  <c r="I9" i="2" l="1"/>
</calcChain>
</file>

<file path=xl/sharedStrings.xml><?xml version="1.0" encoding="utf-8"?>
<sst xmlns="http://schemas.openxmlformats.org/spreadsheetml/2006/main" count="30" uniqueCount="30">
  <si>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</si>
  <si>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</si>
  <si>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</si>
  <si>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>Ед. изм</t>
  </si>
  <si>
    <t>Кол-во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</si>
  <si>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</si>
  <si>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</si>
  <si>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</si>
  <si>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</si>
  <si>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</si>
  <si>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</si>
  <si>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-</t>
  </si>
  <si>
    <t>В результате проведенного расчета Н(М)ЦК, ЦКЕП контракта составила:</t>
  </si>
  <si>
    <t>рублей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</si>
  <si>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</si>
  <si>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ИТОГО</t>
  </si>
  <si>
    <t xml:space="preserve">1 КП </t>
  </si>
  <si>
    <t xml:space="preserve">2 КП </t>
  </si>
  <si>
    <t xml:space="preserve">3 КП </t>
  </si>
  <si>
    <t>усл.ед.</t>
  </si>
  <si>
    <t>min Цена за единицу изм.  (руб.)</t>
  </si>
  <si>
    <t>Н(М)ЦК, (руб.)</t>
  </si>
  <si>
    <t>Н(М)ЦК, определяемая методом сопоставимых рыночных цен (анализа рынка)*</t>
  </si>
  <si>
    <t>Однородность совокупности значений выявленных цен, используемых в расчете Н(М)ЦК</t>
  </si>
  <si>
    <r>
      <t xml:space="preserve">Обоснование начальной (максимальной) цены контракта
</t>
    </r>
    <r>
      <rPr>
        <b/>
        <sz val="14"/>
        <color rgb="FF000000"/>
        <rFont val="Times New Roman"/>
        <family val="1"/>
        <charset val="204"/>
      </rPr>
      <t xml:space="preserve">
</t>
    </r>
  </si>
  <si>
    <t>Коммерческие предложения (руб./ед.изм.)</t>
  </si>
  <si>
    <t xml:space="preserve">Приложение 2 к Извещению
об осуществлении закупки
</t>
  </si>
  <si>
    <t xml:space="preserve">* При определении Н(М)ЦК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</si>
  <si>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 xml:space="preserve">Наименование предмета контракта/наименование по окпд/ктру 
</t>
  </si>
  <si>
    <t>Оказание услуг по производству (съемке) исходного видеоматериала, его постпроизводственной обработке,  монтажу и сдаче готового аудиовизуального произведения (фильма) длительностью не менее 15 и не более 20 минут, в рамках проведения мероприятия, направленного на всестороннее нравственное и духовное развитие молодежи, информирование, повышение навыков и компетенций, способствующих профессиональному становлению, на базе круглогодичных молодежных образовательных центров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</si>
</sst>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0.000"/>
  </numFmts>
  <fonts count="10" x14ac:knownFonts="1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vertical="center" wrapText="1"/>
    </xf>
    <xf numFmtId="0" fontId="7" fillId="0" borderId="0" xfId="0" applyFont="1"/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2" fontId="2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5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164" fontId="8" fillId="0" borderId="1" xfId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 wrapText="1"/>
    </xf>
    <xf numFmtId="164" fontId="2" fillId="0" borderId="2" xfId="1" applyFont="1" applyBorder="1" applyAlignment="1">
      <alignment vertical="center"/>
    </xf>
    <xf numFmtId="0" fontId="2" fillId="0" borderId="0" xfId="0" applyFont="1" applyAlignment="1">
      <alignment vertical="center"/>
    </xf>
    <xf numFmtId="0" fontId="8" fillId="0" borderId="7" xfId="0" applyFont="1" applyBorder="1" applyAlignment="1">
      <alignment horizontal="center" vertical="center" wrapText="1"/>
    </xf>
    <xf numFmtId="164" fontId="1" fillId="0" borderId="1" xfId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2" fontId="8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23760</xdr:colOff>
      <xdr:row>5</xdr:row>
      <xdr:rowOff>954720</xdr:rowOff>
    </xdr:from>
    <xdr:to>
      <xdr:col>11</xdr:col>
      <xdr:colOff>1800</xdr:colOff>
      <xdr:row>5</xdr:row>
      <xdr:rowOff>1301760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9139680" y="2688120"/>
          <a:ext cx="987480" cy="347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5</xdr:row>
      <xdr:rowOff>923040</xdr:rowOff>
    </xdr:from>
    <xdr:to>
      <xdr:col>9</xdr:col>
      <xdr:colOff>1024650</xdr:colOff>
      <xdr:row>5</xdr:row>
      <xdr:rowOff>1364760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8051760" y="2656440"/>
          <a:ext cx="1058040" cy="441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68805</xdr:colOff>
      <xdr:row>5</xdr:row>
      <xdr:rowOff>2877528</xdr:rowOff>
    </xdr:from>
    <xdr:to>
      <xdr:col>11</xdr:col>
      <xdr:colOff>1034912</xdr:colOff>
      <xdr:row>5</xdr:row>
      <xdr:rowOff>3222070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10981220" y="5120396"/>
          <a:ext cx="966107" cy="34454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325732</xdr:colOff>
      <xdr:row>5</xdr:row>
      <xdr:rowOff>3043379</xdr:rowOff>
    </xdr:from>
    <xdr:to>
      <xdr:col>11</xdr:col>
      <xdr:colOff>490972</xdr:colOff>
      <xdr:row>5</xdr:row>
      <xdr:rowOff>3271979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/>
      </xdr:blipFill>
      <xdr:spPr>
        <a:xfrm>
          <a:off x="11238147" y="5286247"/>
          <a:ext cx="165240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1"/>
  <sheetViews>
    <sheetView tabSelected="1" topLeftCell="A3" zoomScale="57" zoomScaleNormal="80" zoomScaleSheetLayoutView="100" workbookViewId="0">
      <selection activeCell="B7" sqref="B7"/>
    </sheetView>
  </sheetViews>
  <sheetFormatPr defaultRowHeight="14.4" x14ac:dyDescent="0.3"/>
  <cols>
    <col min="1" max="1" width="3.21875" style="1" customWidth="1"/>
    <col min="2" max="2" width="38.44140625" style="1" customWidth="1"/>
    <col min="3" max="3" width="7" style="1" customWidth="1"/>
    <col min="4" max="4" width="6.77734375" style="1" customWidth="1"/>
    <col min="5" max="7" width="15" style="1" customWidth="1"/>
    <col min="8" max="8" width="9.21875" style="1" customWidth="1"/>
    <col min="9" max="9" width="19.77734375" style="1" customWidth="1"/>
    <col min="10" max="10" width="15.44140625" style="1" customWidth="1"/>
    <col min="11" max="11" width="14.21875" style="1" customWidth="1"/>
    <col min="12" max="12" width="15.5546875" style="1" customWidth="1"/>
    <col min="13" max="13" width="12.5546875" style="1" customWidth="1"/>
    <col min="14" max="14" width="14.21875" style="1" customWidth="1"/>
    <col min="15" max="15" width="15.5546875" style="1" customWidth="1"/>
    <col min="16" max="256" width="9.21875" style="1" customWidth="1"/>
    <col min="257" max="1024" width="9.21875" customWidth="1"/>
  </cols>
  <sheetData>
    <row r="1" spans="1:15" ht="29.55" customHeight="1" x14ac:dyDescent="0.3">
      <c r="N1" s="23" t="s">
        <v>26</v>
      </c>
      <c r="O1" s="24"/>
    </row>
    <row r="2" spans="1:15" x14ac:dyDescent="0.3">
      <c r="N2" s="24"/>
      <c r="O2" s="24"/>
    </row>
    <row r="3" spans="1:15" s="3" customFormat="1" ht="46.05" customHeight="1" x14ac:dyDescent="0.35">
      <c r="A3" s="28" t="s">
        <v>24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1:15" s="3" customFormat="1" ht="48.75" customHeight="1" x14ac:dyDescent="0.35">
      <c r="A4" s="2"/>
      <c r="B4" s="2" t="s">
        <v>0</v>
      </c>
      <c r="C4" s="29" t="s">
        <v>1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2"/>
      <c r="O4" s="2"/>
    </row>
    <row r="5" spans="1:15" ht="39" customHeight="1" x14ac:dyDescent="0.3">
      <c r="A5" s="30" t="s">
        <v>2</v>
      </c>
      <c r="B5" s="31" t="s">
        <v>28</v>
      </c>
      <c r="C5" s="30" t="s">
        <v>3</v>
      </c>
      <c r="D5" s="30" t="s">
        <v>4</v>
      </c>
      <c r="E5" s="30" t="s">
        <v>25</v>
      </c>
      <c r="F5" s="30"/>
      <c r="G5" s="30"/>
      <c r="H5" s="4"/>
      <c r="I5" s="36" t="s">
        <v>23</v>
      </c>
      <c r="J5" s="36"/>
      <c r="K5" s="36"/>
      <c r="L5" s="37" t="s">
        <v>22</v>
      </c>
      <c r="M5" s="37"/>
      <c r="N5" s="37"/>
      <c r="O5" s="37"/>
    </row>
    <row r="6" spans="1:15" ht="259.8" customHeight="1" x14ac:dyDescent="0.3">
      <c r="A6" s="30"/>
      <c r="B6" s="31"/>
      <c r="C6" s="31"/>
      <c r="D6" s="31"/>
      <c r="E6" s="5" t="s">
        <v>16</v>
      </c>
      <c r="F6" s="5" t="s">
        <v>17</v>
      </c>
      <c r="G6" s="5" t="s">
        <v>18</v>
      </c>
      <c r="H6" s="5" t="s">
        <v>5</v>
      </c>
      <c r="I6" s="6" t="s">
        <v>6</v>
      </c>
      <c r="J6" s="6" t="s">
        <v>7</v>
      </c>
      <c r="K6" s="6" t="s">
        <v>8</v>
      </c>
      <c r="L6" s="6" t="s">
        <v>9</v>
      </c>
      <c r="M6" s="6" t="s">
        <v>10</v>
      </c>
      <c r="N6" s="6" t="s">
        <v>20</v>
      </c>
      <c r="O6" s="6" t="s">
        <v>21</v>
      </c>
    </row>
    <row r="7" spans="1:15" ht="198" customHeight="1" x14ac:dyDescent="0.3">
      <c r="A7" s="18">
        <v>1</v>
      </c>
      <c r="B7" s="22" t="s">
        <v>29</v>
      </c>
      <c r="C7" s="21" t="s">
        <v>19</v>
      </c>
      <c r="D7" s="20">
        <v>1</v>
      </c>
      <c r="E7" s="19">
        <v>583000</v>
      </c>
      <c r="F7" s="19">
        <v>600000</v>
      </c>
      <c r="G7" s="19">
        <v>655000</v>
      </c>
      <c r="H7" s="10" t="s">
        <v>11</v>
      </c>
      <c r="I7" s="9">
        <f t="shared" ref="I7" si="0">AVERAGE(E7:G7)</f>
        <v>612666.66666666663</v>
      </c>
      <c r="J7" s="11">
        <f t="shared" ref="J7" si="1">SQRT(((SUM((POWER(G7-I7,2)),(POWER(F7-I7,2)),(POWER(E7-I7,2)))/(COLUMNS(E7:G7)-1))))</f>
        <v>37634.204300520738</v>
      </c>
      <c r="K7" s="11">
        <f t="shared" ref="K7" si="2">J7/I7*100</f>
        <v>6.1426884059609481</v>
      </c>
      <c r="L7" s="9">
        <f t="shared" ref="L7" si="3">((D7/3)*(SUM(E7:G7)))</f>
        <v>612666.66666666663</v>
      </c>
      <c r="M7" s="12">
        <f t="shared" ref="M7" si="4">L7/D7</f>
        <v>612666.66666666663</v>
      </c>
      <c r="N7" s="14">
        <f t="shared" ref="N7" si="5">MIN(E7:G7)</f>
        <v>583000</v>
      </c>
      <c r="O7" s="14">
        <f t="shared" ref="O7" si="6">N7*D7</f>
        <v>583000</v>
      </c>
    </row>
    <row r="8" spans="1:15" s="13" customFormat="1" ht="40.200000000000003" customHeight="1" x14ac:dyDescent="0.3">
      <c r="A8" s="15"/>
      <c r="B8" s="25" t="s">
        <v>15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  <c r="O8" s="14">
        <f>SUM(O7:O7)</f>
        <v>583000</v>
      </c>
    </row>
    <row r="9" spans="1:15" s="8" customFormat="1" ht="30" customHeight="1" x14ac:dyDescent="0.3">
      <c r="A9" s="32" t="s">
        <v>12</v>
      </c>
      <c r="B9" s="33"/>
      <c r="C9" s="33"/>
      <c r="D9" s="33"/>
      <c r="E9" s="33"/>
      <c r="F9" s="33"/>
      <c r="G9" s="33"/>
      <c r="H9" s="33"/>
      <c r="I9" s="16">
        <f>O8</f>
        <v>583000</v>
      </c>
      <c r="J9" s="17" t="s">
        <v>13</v>
      </c>
      <c r="K9" s="17"/>
      <c r="L9" s="17"/>
      <c r="M9" s="17"/>
      <c r="N9" s="17"/>
      <c r="O9" s="7"/>
    </row>
    <row r="10" spans="1:15" ht="39" customHeight="1" x14ac:dyDescent="0.3">
      <c r="A10" s="34" t="s">
        <v>27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</row>
    <row r="11" spans="1:15" ht="52.5" customHeight="1" x14ac:dyDescent="0.3">
      <c r="A11" s="35" t="s">
        <v>14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</row>
  </sheetData>
  <mergeCells count="14">
    <mergeCell ref="A9:H9"/>
    <mergeCell ref="A10:O10"/>
    <mergeCell ref="A11:O11"/>
    <mergeCell ref="I5:K5"/>
    <mergeCell ref="L5:O5"/>
    <mergeCell ref="N1:O2"/>
    <mergeCell ref="B8:N8"/>
    <mergeCell ref="A3:O3"/>
    <mergeCell ref="C4:M4"/>
    <mergeCell ref="A5:A6"/>
    <mergeCell ref="B5:B6"/>
    <mergeCell ref="C5:C6"/>
    <mergeCell ref="D5:D6"/>
    <mergeCell ref="E5:G5"/>
  </mergeCells>
  <printOptions gridLines="1"/>
  <pageMargins left="0.31496062992125984" right="0.31496062992125984" top="0.35433070866141736" bottom="0.35433070866141736" header="0.31496062992125984" footer="0.31496062992125984"/>
  <pageSetup paperSize="9" scale="65" firstPageNumber="0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SaVa</dc:creator>
  <cp:keywords/>
  <dc:description/>
  <cp:lastModifiedBy>user</cp:lastModifiedBy>
  <cp:revision>1</cp:revision>
  <cp:lastPrinted>2025-08-01T08:52:22Z</cp:lastPrinted>
  <dcterms:created xsi:type="dcterms:W3CDTF">2014-01-15T21:15:09Z</dcterms:created>
  <dcterms:modified xsi:type="dcterms:W3CDTF">2026-09-08T11:17:12Z</dcterms:modified>
  <cp:category/>
  <cp:contentStatus/>
</cp:coreProperties>
</file>