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/>
  <bookViews>
    <workbookView xWindow="-120" yWindow="-120" windowWidth="29040" windowHeight="15840" tabRatio="877"/>
  </bookViews>
  <sheets>
    <sheet name="ДК Горбунки" sheetId="30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30"/>
  <c r="K23" s="1"/>
  <c r="H23"/>
  <c r="G23"/>
  <c r="J22"/>
  <c r="K22" s="1"/>
  <c r="H22"/>
  <c r="G22"/>
  <c r="J21"/>
  <c r="K21" s="1"/>
  <c r="H21"/>
  <c r="G21"/>
  <c r="J18"/>
  <c r="K18" s="1"/>
  <c r="H18"/>
  <c r="G18"/>
  <c r="J17"/>
  <c r="K17" s="1"/>
  <c r="H17"/>
  <c r="G17"/>
  <c r="J16"/>
  <c r="K16" s="1"/>
  <c r="H16"/>
  <c r="G16"/>
  <c r="J15"/>
  <c r="K15" s="1"/>
  <c r="H15"/>
  <c r="G15"/>
  <c r="J14"/>
  <c r="K14" s="1"/>
  <c r="H14"/>
  <c r="G14"/>
  <c r="J13"/>
  <c r="K13" s="1"/>
  <c r="H13"/>
  <c r="G13"/>
  <c r="J12"/>
  <c r="K12" s="1"/>
  <c r="H12"/>
  <c r="G12"/>
  <c r="I18" l="1"/>
  <c r="I22"/>
  <c r="I14"/>
  <c r="I15"/>
  <c r="I12"/>
  <c r="I13"/>
  <c r="I16"/>
  <c r="I17"/>
  <c r="I21"/>
  <c r="I23"/>
  <c r="J20"/>
  <c r="K20" s="1"/>
  <c r="H20"/>
  <c r="G20"/>
  <c r="J19"/>
  <c r="K19" s="1"/>
  <c r="H19"/>
  <c r="G19"/>
  <c r="K24" l="1"/>
  <c r="I19"/>
  <c r="I20"/>
</calcChain>
</file>

<file path=xl/sharedStrings.xml><?xml version="1.0" encoding="utf-8"?>
<sst xmlns="http://schemas.openxmlformats.org/spreadsheetml/2006/main" count="46" uniqueCount="34">
  <si>
    <t>Среднее арифметическое значение цены &lt;Ц&gt;</t>
  </si>
  <si>
    <t>Среднее квадратичное отклонение -(Ϭ)</t>
  </si>
  <si>
    <t>Коэффициент вариации-(V), должен быть &lt;33%</t>
  </si>
  <si>
    <t>НМЦК за единицу с НДС</t>
  </si>
  <si>
    <t>НМЦК с НДС</t>
  </si>
  <si>
    <t>Наименование товара                 (работы, услуги)</t>
  </si>
  <si>
    <t>Ценовое предложение</t>
  </si>
  <si>
    <t>Кол-во</t>
  </si>
  <si>
    <t>Основные характеристики объекта закупки</t>
  </si>
  <si>
    <t xml:space="preserve">Определение НМЦК произведено методом сопоставимых рыночных цен (анализа рынка).
где: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-  цена единицы товара, работы, услуги, представленная в источнике с номером i
</t>
  </si>
  <si>
    <t xml:space="preserve">Используемый метод определения НМЦК с обоснованием
</t>
  </si>
  <si>
    <t>ИТОГО:</t>
  </si>
  <si>
    <t>РАСЧЕТ И ОБОСНОВАНИЕ НМЦК</t>
  </si>
  <si>
    <t>Ед. изм.</t>
  </si>
  <si>
    <t>Муниципальное бюджетное учреждение "Ломоносовский районный Дворец культуры  им. Ш.В. Меликидзе" муниципального образования Ломоносовский муниципальный район Ленинградской области</t>
  </si>
  <si>
    <t>Начальник гаража МБУ «Ломоносовский районный Дворец культуры им. Ш.В. Меликидзе"</t>
  </si>
  <si>
    <t>Михайлов К.И.</t>
  </si>
  <si>
    <t>Поставка запасных частей к автомобилям</t>
  </si>
  <si>
    <t>Жидкость для систем SCR диз. двиг. (мочевина) 10л DEF BLUE</t>
  </si>
  <si>
    <t>Шт</t>
  </si>
  <si>
    <t>Акб 12v 80 Ah HYUNDAI Bolt  780 А обратная полярность 278х175x190</t>
  </si>
  <si>
    <t>Замок зажигания Газель NEXT</t>
  </si>
  <si>
    <t>Фонарь задний Газель противотуманный</t>
  </si>
  <si>
    <t>Аптечка первой помощи (автомобильная)</t>
  </si>
  <si>
    <t>Набор наклеек на автобус Перевозка детей комплект по новому ГОСТ</t>
  </si>
  <si>
    <t>Дефлекторы окон Газель Некст комплект</t>
  </si>
  <si>
    <t xml:space="preserve">Ручка передней левой двери  на ларгус </t>
  </si>
  <si>
    <t xml:space="preserve">Ручка передней правой двери  на ларгус </t>
  </si>
  <si>
    <t xml:space="preserve">Комплект привода ГРМ Ларгус </t>
  </si>
  <si>
    <t>Набор прокладок двигателя Ларгус</t>
  </si>
  <si>
    <t>Домкрат подкатной гидравлический</t>
  </si>
  <si>
    <t>124/3 от 17.08.2026</t>
  </si>
  <si>
    <t>124/1 от 17.08.2026</t>
  </si>
  <si>
    <t>124/2 от 17.08.2026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</si>
</sst>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horizontal="left"/>
    </xf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4" fontId="9" fillId="0" borderId="10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19" xfId="0" applyFont="1" applyBorder="1" applyAlignment="1">
      <alignment vertical="top" wrapText="1"/>
    </xf>
    <xf numFmtId="0" fontId="13" fillId="0" borderId="2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8</xdr:row>
      <xdr:rowOff>309563</xdr:rowOff>
    </xdr:from>
    <xdr:to>
      <xdr:col>6</xdr:col>
      <xdr:colOff>571500</xdr:colOff>
      <xdr:row>8</xdr:row>
      <xdr:rowOff>785813</xdr:rowOff>
    </xdr:to>
    <xdr:pic>
      <xdr:nvPicPr>
        <xdr:cNvPr id="28773" name="Рисунок 1">
          <a:extLst>
            <a:ext uri="{FF2B5EF4-FFF2-40B4-BE49-F238E27FC236}">
              <a16:creationId xmlns:a16="http://schemas.microsoft.com/office/drawing/2014/main" xmlns="" id="{00000000-0008-0000-0000-0000657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57700" y="2290763"/>
          <a:ext cx="17430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9"/>
  <dimension ref="A1:L29"/>
  <sheetViews>
    <sheetView tabSelected="1" zoomScale="110" zoomScaleNormal="110" workbookViewId="0">
      <selection activeCell="C13" sqref="C13"/>
    </sheetView>
  </sheetViews>
  <sheetFormatPr defaultColWidth="9" defaultRowHeight="15"/>
  <cols>
    <col min="1" max="1" width="31.7109375" customWidth="1"/>
    <col min="2" max="2" width="6.28515625" bestFit="1" customWidth="1"/>
    <col min="3" max="3" width="7" bestFit="1" customWidth="1"/>
    <col min="4" max="6" width="11.28515625" bestFit="1" customWidth="1"/>
    <col min="7" max="7" width="15.140625" customWidth="1"/>
    <col min="8" max="8" width="12.7109375" customWidth="1"/>
    <col min="9" max="9" width="12.42578125" customWidth="1"/>
    <col min="10" max="10" width="10.42578125" customWidth="1"/>
    <col min="11" max="11" width="11.5703125" customWidth="1"/>
    <col min="12" max="12" width="11.85546875" customWidth="1"/>
  </cols>
  <sheetData>
    <row r="1" spans="1:12" ht="15.7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2" ht="15.7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ht="15.75">
      <c r="A3" s="21" t="s">
        <v>12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2" ht="15.75">
      <c r="A4" s="30" t="s">
        <v>17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 ht="15.7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2" ht="33.75" customHeight="1">
      <c r="A6" s="30" t="s">
        <v>14</v>
      </c>
      <c r="B6" s="30"/>
      <c r="C6" s="30"/>
      <c r="D6" s="30"/>
      <c r="E6" s="30"/>
      <c r="F6" s="30"/>
      <c r="G6" s="30"/>
      <c r="H6" s="30"/>
      <c r="I6" s="30"/>
      <c r="J6" s="30"/>
      <c r="K6" s="30"/>
    </row>
    <row r="7" spans="1:12" ht="15.75">
      <c r="A7" s="4"/>
      <c r="B7" s="3"/>
      <c r="C7" s="3"/>
      <c r="D7" s="3"/>
      <c r="E7" s="3"/>
      <c r="F7" s="3"/>
      <c r="G7" s="3"/>
      <c r="H7" s="3"/>
      <c r="I7" s="3"/>
      <c r="J7" s="1"/>
      <c r="K7" s="2"/>
    </row>
    <row r="8" spans="1:12" ht="31.5">
      <c r="A8" s="6" t="s">
        <v>8</v>
      </c>
      <c r="B8" s="31" t="s">
        <v>17</v>
      </c>
      <c r="C8" s="32"/>
      <c r="D8" s="32"/>
      <c r="E8" s="32"/>
      <c r="F8" s="32"/>
      <c r="G8" s="32"/>
      <c r="H8" s="32"/>
      <c r="I8" s="32"/>
      <c r="J8" s="32"/>
      <c r="K8" s="33"/>
    </row>
    <row r="9" spans="1:12" ht="147.75" customHeight="1">
      <c r="A9" s="7" t="s">
        <v>10</v>
      </c>
      <c r="B9" s="34" t="s">
        <v>9</v>
      </c>
      <c r="C9" s="34"/>
      <c r="D9" s="34"/>
      <c r="E9" s="34"/>
      <c r="F9" s="34"/>
      <c r="G9" s="34"/>
      <c r="H9" s="34"/>
      <c r="I9" s="34"/>
      <c r="J9" s="34"/>
      <c r="K9" s="34"/>
    </row>
    <row r="10" spans="1:12" ht="16.5" customHeight="1">
      <c r="A10" s="35" t="s">
        <v>5</v>
      </c>
      <c r="B10" s="37" t="s">
        <v>13</v>
      </c>
      <c r="C10" s="39" t="s">
        <v>7</v>
      </c>
      <c r="D10" s="41" t="s">
        <v>6</v>
      </c>
      <c r="E10" s="41"/>
      <c r="F10" s="41"/>
      <c r="G10" s="24" t="s">
        <v>0</v>
      </c>
      <c r="H10" s="24" t="s">
        <v>1</v>
      </c>
      <c r="I10" s="24" t="s">
        <v>2</v>
      </c>
      <c r="J10" s="24" t="s">
        <v>3</v>
      </c>
      <c r="K10" s="24" t="s">
        <v>4</v>
      </c>
      <c r="L10" s="2"/>
    </row>
    <row r="11" spans="1:12" ht="33" customHeight="1" thickBot="1">
      <c r="A11" s="36"/>
      <c r="B11" s="38"/>
      <c r="C11" s="40"/>
      <c r="D11" s="11" t="s">
        <v>31</v>
      </c>
      <c r="E11" s="11" t="s">
        <v>32</v>
      </c>
      <c r="F11" s="11" t="s">
        <v>33</v>
      </c>
      <c r="G11" s="25"/>
      <c r="H11" s="25"/>
      <c r="I11" s="25"/>
      <c r="J11" s="25"/>
      <c r="K11" s="25"/>
      <c r="L11" s="2"/>
    </row>
    <row r="12" spans="1:12" ht="33" customHeight="1" thickBot="1">
      <c r="A12" s="17" t="s">
        <v>18</v>
      </c>
      <c r="B12" s="18" t="s">
        <v>19</v>
      </c>
      <c r="C12" s="18">
        <v>40</v>
      </c>
      <c r="D12" s="15">
        <v>1850</v>
      </c>
      <c r="E12" s="15">
        <v>1770</v>
      </c>
      <c r="F12" s="15">
        <v>1800</v>
      </c>
      <c r="G12" s="16">
        <f t="shared" ref="G12:G18" si="0">ROUND((D12+E12+F12)/3,2)</f>
        <v>1806.67</v>
      </c>
      <c r="H12" s="16">
        <f t="shared" ref="H12:H18" si="1">STDEV(D12:F12)</f>
        <v>40.41451884326996</v>
      </c>
      <c r="I12" s="16">
        <f t="shared" ref="I12:I18" si="2">H12/G12*100</f>
        <v>2.2369618603989636</v>
      </c>
      <c r="J12" s="16">
        <f t="shared" ref="J12:J18" si="3">ROUND((D12+E12+F12)/3,2)</f>
        <v>1806.67</v>
      </c>
      <c r="K12" s="16">
        <f t="shared" ref="K12:K18" si="4">J12*C12</f>
        <v>72266.8</v>
      </c>
      <c r="L12" s="2"/>
    </row>
    <row r="13" spans="1:12" ht="33" customHeight="1" thickBot="1">
      <c r="A13" s="19" t="s">
        <v>20</v>
      </c>
      <c r="B13" s="20" t="s">
        <v>19</v>
      </c>
      <c r="C13" s="20">
        <v>2</v>
      </c>
      <c r="D13" s="15">
        <v>15500</v>
      </c>
      <c r="E13" s="15">
        <v>14950</v>
      </c>
      <c r="F13" s="15">
        <v>15000</v>
      </c>
      <c r="G13" s="16">
        <f t="shared" si="0"/>
        <v>15150</v>
      </c>
      <c r="H13" s="16">
        <f t="shared" si="1"/>
        <v>304.13812651491099</v>
      </c>
      <c r="I13" s="16">
        <f t="shared" si="2"/>
        <v>2.0075123862370363</v>
      </c>
      <c r="J13" s="16">
        <f t="shared" si="3"/>
        <v>15150</v>
      </c>
      <c r="K13" s="16">
        <f t="shared" si="4"/>
        <v>30300</v>
      </c>
      <c r="L13" s="2"/>
    </row>
    <row r="14" spans="1:12" ht="33" customHeight="1" thickBot="1">
      <c r="A14" s="19" t="s">
        <v>21</v>
      </c>
      <c r="B14" s="20" t="s">
        <v>19</v>
      </c>
      <c r="C14" s="20">
        <v>1</v>
      </c>
      <c r="D14" s="15">
        <v>4200</v>
      </c>
      <c r="E14" s="15">
        <v>3900</v>
      </c>
      <c r="F14" s="15">
        <v>4000</v>
      </c>
      <c r="G14" s="16">
        <f t="shared" si="0"/>
        <v>4033.33</v>
      </c>
      <c r="H14" s="16">
        <f t="shared" si="1"/>
        <v>152.75252316519061</v>
      </c>
      <c r="I14" s="16">
        <f t="shared" si="2"/>
        <v>3.7872557704227177</v>
      </c>
      <c r="J14" s="16">
        <f t="shared" si="3"/>
        <v>4033.33</v>
      </c>
      <c r="K14" s="16">
        <f t="shared" si="4"/>
        <v>4033.33</v>
      </c>
      <c r="L14" s="2"/>
    </row>
    <row r="15" spans="1:12" ht="33" customHeight="1" thickBot="1">
      <c r="A15" s="19" t="s">
        <v>22</v>
      </c>
      <c r="B15" s="20" t="s">
        <v>19</v>
      </c>
      <c r="C15" s="20">
        <v>1</v>
      </c>
      <c r="D15" s="15">
        <v>3100</v>
      </c>
      <c r="E15" s="15">
        <v>2700</v>
      </c>
      <c r="F15" s="15">
        <v>2900</v>
      </c>
      <c r="G15" s="16">
        <f t="shared" si="0"/>
        <v>2900</v>
      </c>
      <c r="H15" s="16">
        <f t="shared" si="1"/>
        <v>200</v>
      </c>
      <c r="I15" s="16">
        <f t="shared" si="2"/>
        <v>6.8965517241379306</v>
      </c>
      <c r="J15" s="16">
        <f t="shared" si="3"/>
        <v>2900</v>
      </c>
      <c r="K15" s="16">
        <f t="shared" si="4"/>
        <v>2900</v>
      </c>
      <c r="L15" s="2"/>
    </row>
    <row r="16" spans="1:12" ht="33" customHeight="1" thickBot="1">
      <c r="A16" s="19" t="s">
        <v>23</v>
      </c>
      <c r="B16" s="20" t="s">
        <v>19</v>
      </c>
      <c r="C16" s="20">
        <v>1</v>
      </c>
      <c r="D16" s="15">
        <v>2200</v>
      </c>
      <c r="E16" s="15">
        <v>2000</v>
      </c>
      <c r="F16" s="15">
        <v>2100</v>
      </c>
      <c r="G16" s="16">
        <f t="shared" si="0"/>
        <v>2100</v>
      </c>
      <c r="H16" s="16">
        <f t="shared" si="1"/>
        <v>100</v>
      </c>
      <c r="I16" s="16">
        <f t="shared" si="2"/>
        <v>4.7619047619047619</v>
      </c>
      <c r="J16" s="16">
        <f t="shared" si="3"/>
        <v>2100</v>
      </c>
      <c r="K16" s="16">
        <f t="shared" si="4"/>
        <v>2100</v>
      </c>
      <c r="L16" s="2"/>
    </row>
    <row r="17" spans="1:12" ht="33" customHeight="1" thickBot="1">
      <c r="A17" s="19" t="s">
        <v>24</v>
      </c>
      <c r="B17" s="20" t="s">
        <v>19</v>
      </c>
      <c r="C17" s="20">
        <v>2</v>
      </c>
      <c r="D17" s="15">
        <v>2700</v>
      </c>
      <c r="E17" s="15">
        <v>2450</v>
      </c>
      <c r="F17" s="15">
        <v>2500</v>
      </c>
      <c r="G17" s="16">
        <f t="shared" si="0"/>
        <v>2550</v>
      </c>
      <c r="H17" s="16">
        <f t="shared" si="1"/>
        <v>132.28756555322954</v>
      </c>
      <c r="I17" s="16">
        <f t="shared" si="2"/>
        <v>5.1877476687540991</v>
      </c>
      <c r="J17" s="16">
        <f t="shared" si="3"/>
        <v>2550</v>
      </c>
      <c r="K17" s="16">
        <f t="shared" si="4"/>
        <v>5100</v>
      </c>
      <c r="L17" s="2"/>
    </row>
    <row r="18" spans="1:12" ht="33" customHeight="1" thickBot="1">
      <c r="A18" s="19" t="s">
        <v>25</v>
      </c>
      <c r="B18" s="20" t="s">
        <v>19</v>
      </c>
      <c r="C18" s="20">
        <v>1</v>
      </c>
      <c r="D18" s="15">
        <v>3550</v>
      </c>
      <c r="E18" s="15">
        <v>3450</v>
      </c>
      <c r="F18" s="15">
        <v>3500</v>
      </c>
      <c r="G18" s="16">
        <f t="shared" si="0"/>
        <v>3500</v>
      </c>
      <c r="H18" s="16">
        <f t="shared" si="1"/>
        <v>50</v>
      </c>
      <c r="I18" s="16">
        <f t="shared" si="2"/>
        <v>1.4285714285714286</v>
      </c>
      <c r="J18" s="16">
        <f t="shared" si="3"/>
        <v>3500</v>
      </c>
      <c r="K18" s="16">
        <f t="shared" si="4"/>
        <v>3500</v>
      </c>
      <c r="L18" s="2"/>
    </row>
    <row r="19" spans="1:12" ht="33" customHeight="1" thickBot="1">
      <c r="A19" s="19" t="s">
        <v>26</v>
      </c>
      <c r="B19" s="20" t="s">
        <v>19</v>
      </c>
      <c r="C19" s="20">
        <v>1</v>
      </c>
      <c r="D19" s="15">
        <v>4950</v>
      </c>
      <c r="E19" s="15">
        <v>4900</v>
      </c>
      <c r="F19" s="15">
        <v>4950</v>
      </c>
      <c r="G19" s="16">
        <f t="shared" ref="G19:G20" si="5">ROUND((D19+E19+F19)/3,2)</f>
        <v>4933.33</v>
      </c>
      <c r="H19" s="16">
        <f t="shared" ref="H19:H20" si="6">STDEV(D19:F19)</f>
        <v>28.867513459524304</v>
      </c>
      <c r="I19" s="16">
        <f t="shared" ref="I19:I20" si="7">H19/G19*100</f>
        <v>0.58515269522866509</v>
      </c>
      <c r="J19" s="16">
        <f t="shared" ref="J19:J20" si="8">ROUND((D19+E19+F19)/3,2)</f>
        <v>4933.33</v>
      </c>
      <c r="K19" s="16">
        <f t="shared" ref="K19:K20" si="9">J19*C19</f>
        <v>4933.33</v>
      </c>
      <c r="L19" s="2"/>
    </row>
    <row r="20" spans="1:12" ht="33" customHeight="1" thickBot="1">
      <c r="A20" s="19" t="s">
        <v>27</v>
      </c>
      <c r="B20" s="20" t="s">
        <v>19</v>
      </c>
      <c r="C20" s="20">
        <v>1</v>
      </c>
      <c r="D20" s="15">
        <v>4950</v>
      </c>
      <c r="E20" s="15">
        <v>4900</v>
      </c>
      <c r="F20" s="15">
        <v>4950</v>
      </c>
      <c r="G20" s="16">
        <f t="shared" si="5"/>
        <v>4933.33</v>
      </c>
      <c r="H20" s="16">
        <f t="shared" si="6"/>
        <v>28.867513459524304</v>
      </c>
      <c r="I20" s="16">
        <f t="shared" si="7"/>
        <v>0.58515269522866509</v>
      </c>
      <c r="J20" s="16">
        <f t="shared" si="8"/>
        <v>4933.33</v>
      </c>
      <c r="K20" s="16">
        <f t="shared" si="9"/>
        <v>4933.33</v>
      </c>
      <c r="L20" s="2"/>
    </row>
    <row r="21" spans="1:12" ht="33" customHeight="1" thickBot="1">
      <c r="A21" s="19" t="s">
        <v>28</v>
      </c>
      <c r="B21" s="20" t="s">
        <v>19</v>
      </c>
      <c r="C21" s="20">
        <v>1</v>
      </c>
      <c r="D21" s="15">
        <v>4800</v>
      </c>
      <c r="E21" s="15">
        <v>4600</v>
      </c>
      <c r="F21" s="15">
        <v>4700</v>
      </c>
      <c r="G21" s="16">
        <f t="shared" ref="G21:G23" si="10">ROUND((D21+E21+F21)/3,2)</f>
        <v>4700</v>
      </c>
      <c r="H21" s="16">
        <f t="shared" ref="H21:H23" si="11">STDEV(D21:F21)</f>
        <v>100</v>
      </c>
      <c r="I21" s="16">
        <f t="shared" ref="I21:I23" si="12">H21/G21*100</f>
        <v>2.1276595744680851</v>
      </c>
      <c r="J21" s="16">
        <f t="shared" ref="J21:J23" si="13">ROUND((D21+E21+F21)/3,2)</f>
        <v>4700</v>
      </c>
      <c r="K21" s="16">
        <f t="shared" ref="K21:K23" si="14">J21*C21</f>
        <v>4700</v>
      </c>
      <c r="L21" s="2"/>
    </row>
    <row r="22" spans="1:12" ht="33" customHeight="1" thickBot="1">
      <c r="A22" s="19" t="s">
        <v>29</v>
      </c>
      <c r="B22" s="20" t="s">
        <v>19</v>
      </c>
      <c r="C22" s="20">
        <v>1</v>
      </c>
      <c r="D22" s="15">
        <v>4500</v>
      </c>
      <c r="E22" s="15">
        <v>4000</v>
      </c>
      <c r="F22" s="15">
        <v>4200</v>
      </c>
      <c r="G22" s="16">
        <f t="shared" si="10"/>
        <v>4233.33</v>
      </c>
      <c r="H22" s="16">
        <f t="shared" si="11"/>
        <v>251.66114784235586</v>
      </c>
      <c r="I22" s="16">
        <f t="shared" si="12"/>
        <v>5.9447562047455751</v>
      </c>
      <c r="J22" s="16">
        <f t="shared" si="13"/>
        <v>4233.33</v>
      </c>
      <c r="K22" s="16">
        <f t="shared" si="14"/>
        <v>4233.33</v>
      </c>
      <c r="L22" s="2"/>
    </row>
    <row r="23" spans="1:12" ht="33" customHeight="1" thickBot="1">
      <c r="A23" s="19" t="s">
        <v>30</v>
      </c>
      <c r="B23" s="20" t="s">
        <v>19</v>
      </c>
      <c r="C23" s="20">
        <v>1</v>
      </c>
      <c r="D23" s="15">
        <v>4900</v>
      </c>
      <c r="E23" s="15">
        <v>4890</v>
      </c>
      <c r="F23" s="15">
        <v>4900</v>
      </c>
      <c r="G23" s="16">
        <f t="shared" si="10"/>
        <v>4896.67</v>
      </c>
      <c r="H23" s="16">
        <f t="shared" si="11"/>
        <v>5.7735026921113377</v>
      </c>
      <c r="I23" s="16">
        <f t="shared" si="12"/>
        <v>0.11790671399361888</v>
      </c>
      <c r="J23" s="16">
        <f t="shared" si="13"/>
        <v>4896.67</v>
      </c>
      <c r="K23" s="16">
        <f t="shared" si="14"/>
        <v>4896.67</v>
      </c>
      <c r="L23" s="2"/>
    </row>
    <row r="24" spans="1:12">
      <c r="A24" s="26" t="s">
        <v>11</v>
      </c>
      <c r="B24" s="27"/>
      <c r="C24" s="27"/>
      <c r="D24" s="27"/>
      <c r="E24" s="27"/>
      <c r="F24" s="27"/>
      <c r="G24" s="27"/>
      <c r="H24" s="27"/>
      <c r="I24" s="27"/>
      <c r="J24" s="28"/>
      <c r="K24" s="14">
        <f>SUM(K12:K23)</f>
        <v>143896.79</v>
      </c>
    </row>
    <row r="25" spans="1:12" ht="15.75">
      <c r="A25" s="3"/>
      <c r="B25" s="3"/>
      <c r="C25" s="3"/>
      <c r="D25" s="3"/>
      <c r="E25" s="3"/>
      <c r="F25" s="3"/>
      <c r="G25" s="3"/>
      <c r="H25" s="3"/>
      <c r="I25" s="1"/>
      <c r="J25" s="1"/>
      <c r="K25" s="2"/>
    </row>
    <row r="26" spans="1:12" ht="15.75">
      <c r="A26" s="3"/>
      <c r="B26" s="29"/>
      <c r="C26" s="29"/>
      <c r="D26" s="29"/>
      <c r="E26" s="29"/>
      <c r="F26" s="29"/>
      <c r="G26" s="29"/>
      <c r="H26" s="29"/>
      <c r="I26" s="1"/>
      <c r="J26" s="1"/>
      <c r="K26" s="2"/>
    </row>
    <row r="27" spans="1:12" ht="15.75">
      <c r="A27" s="22"/>
      <c r="B27" s="22"/>
      <c r="C27" s="22"/>
      <c r="D27" s="22"/>
      <c r="E27" s="22"/>
      <c r="F27" s="22"/>
      <c r="G27" s="8"/>
      <c r="H27" s="23"/>
      <c r="I27" s="23"/>
      <c r="J27" s="23"/>
      <c r="K27" s="2"/>
    </row>
    <row r="28" spans="1:12" ht="15.75">
      <c r="A28" s="3"/>
      <c r="E28" s="5"/>
    </row>
    <row r="29" spans="1:12" ht="60">
      <c r="A29" s="13" t="s">
        <v>15</v>
      </c>
      <c r="F29" s="12" t="s">
        <v>16</v>
      </c>
    </row>
  </sheetData>
  <mergeCells count="19">
    <mergeCell ref="G10:G11"/>
    <mergeCell ref="A3:K3"/>
    <mergeCell ref="A4:K4"/>
    <mergeCell ref="A2:K2"/>
    <mergeCell ref="A27:F27"/>
    <mergeCell ref="H27:J27"/>
    <mergeCell ref="H10:H11"/>
    <mergeCell ref="I10:I11"/>
    <mergeCell ref="J10:J11"/>
    <mergeCell ref="K10:K11"/>
    <mergeCell ref="A24:J24"/>
    <mergeCell ref="B26:H26"/>
    <mergeCell ref="A6:K6"/>
    <mergeCell ref="B8:K8"/>
    <mergeCell ref="B9:K9"/>
    <mergeCell ref="A10:A11"/>
    <mergeCell ref="B10:B11"/>
    <mergeCell ref="C10:C11"/>
    <mergeCell ref="D10:F1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ДК Горбунки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boy&amp;ko</dc:creator>
  <cp:lastModifiedBy>admin</cp:lastModifiedBy>
  <cp:lastPrinted>2019-03-01T08:59:03Z</cp:lastPrinted>
  <dcterms:created xsi:type="dcterms:W3CDTF">2018-02-14T19:39:13Z</dcterms:created>
  <dcterms:modified xsi:type="dcterms:W3CDTF">2026-08-30T19:20:02Z</dcterms:modified>
</cp:coreProperties>
</file>