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35" yWindow="1980" windowWidth="24630" windowHeight="13065" tabRatio="753"/>
  </bookViews>
  <sheets>
    <sheet name="НМЦК" sheetId="12" r:id="rId1"/>
  </sheets>
  <definedNames>
    <definedName name="_xlnm._FilterDatabase" localSheetId="0" hidden="1">НМЦК!#REF!</definedName>
    <definedName name="_xlnm.Print_Area" localSheetId="0">НМЦК!$A$1:$AF$19</definedName>
  </definedNames>
  <calcPr calcId="125725"/>
</workbook>
</file>

<file path=xl/calcChain.xml><?xml version="1.0" encoding="utf-8"?>
<calcChain xmlns="http://schemas.openxmlformats.org/spreadsheetml/2006/main">
  <c r="I8" i="12"/>
  <c r="J8" s="1"/>
  <c r="K8" s="1"/>
  <c r="M8" l="1"/>
  <c r="L8"/>
  <c r="N8" l="1"/>
  <c r="O8" s="1"/>
  <c r="O9" s="1"/>
  <c r="T8" l="1"/>
  <c r="T9" s="1"/>
  <c r="U8"/>
  <c r="U9" s="1"/>
  <c r="W9" l="1"/>
  <c r="X9"/>
  <c r="X11" l="1"/>
  <c r="X12" s="1"/>
</calcChain>
</file>

<file path=xl/sharedStrings.xml><?xml version="1.0" encoding="utf-8"?>
<sst xmlns="http://schemas.openxmlformats.org/spreadsheetml/2006/main" count="36" uniqueCount="34">
  <si>
    <t>Обоснование Н(М)ЦК произведен методом сопоставимых рыночных цен (анализа рынка)</t>
  </si>
  <si>
    <t>№</t>
  </si>
  <si>
    <t>Наименование</t>
  </si>
  <si>
    <t>Ед. изм</t>
  </si>
  <si>
    <t>Кол-во</t>
  </si>
  <si>
    <t>Источники информации, цена за ед. измерения, руб.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</si>
  <si>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</si>
  <si>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</si>
  <si>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</si>
  <si>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t>омс</t>
  </si>
  <si>
    <t>бт</t>
  </si>
  <si>
    <t>цена с учетом % понижения по торгам</t>
  </si>
  <si>
    <t>сумма по контракту ОМС</t>
  </si>
  <si>
    <t>сумма по контракту ОБ</t>
  </si>
  <si>
    <t>КТРУ / ОКПД 2</t>
  </si>
  <si>
    <t>Цена с учетом минимального ценового предложения, руб.</t>
  </si>
  <si>
    <t>Н(М)ЦК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</si>
  <si>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</si>
  <si>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</si>
  <si>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Инв.Аук.пер; 126-Н</t>
  </si>
  <si>
    <t>цена контракта</t>
  </si>
  <si>
    <t>на 2022 год было закуплено</t>
  </si>
  <si>
    <t>23.41.11.110</t>
  </si>
  <si>
    <t>126н</t>
  </si>
  <si>
    <t xml:space="preserve">Обоснование начальной (максимальной) цены контракта
</t>
  </si>
  <si>
    <t>Итого Н(М)ЦК рассчитана с учетом минимального ценового предложения:</t>
  </si>
  <si>
    <t>Цена за единицу измерения с учетом  минимального ценового предложения,  руб.</t>
  </si>
  <si>
    <t>Н(М)ЦК, руб.</t>
  </si>
  <si>
    <t>усл ед</t>
  </si>
  <si>
    <t>Коммерческое предложение №1</t>
  </si>
  <si>
    <t>Коммерческое предложение №2</t>
  </si>
  <si>
    <t>Коммерческое предложение №3</t>
  </si>
  <si>
    <r>
      <rPr>
        <b/>
        <sz val="10"/>
        <rFont val="Times New Roman"/>
        <family val="1"/>
        <charset val="204"/>
      </rPr>
      <t>УТВЕРЖДАЮ</t>
    </r>
    <r>
      <rPr>
        <sz val="10"/>
        <rFont val="Times New Roman"/>
        <family val="1"/>
        <charset val="204"/>
      </rPr>
      <t xml:space="preserve">
Врио главного врача ГБУЗ ЛО "Лужская МБ"
__________ Кумуков А.А.
"___" _______ 2026 г.</t>
    </r>
  </si>
  <si>
    <t xml:space="preserve">Поставка в 2026 году лекарственных препаратов (для розницы) 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</si>
</sst>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000"/>
    <numFmt numFmtId="166" formatCode="#,##0.00;[Red]#,##0.00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4" borderId="0" xfId="0" applyFont="1" applyFill="1"/>
    <xf numFmtId="0" fontId="2" fillId="2" borderId="0" xfId="0" applyFont="1" applyFill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3" borderId="0" xfId="0" applyFont="1" applyFill="1"/>
    <xf numFmtId="164" fontId="2" fillId="0" borderId="0" xfId="0" applyNumberFormat="1" applyFont="1"/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164" fontId="3" fillId="0" borderId="0" xfId="0" applyNumberFormat="1" applyFont="1"/>
    <xf numFmtId="2" fontId="2" fillId="0" borderId="0" xfId="0" applyNumberFormat="1" applyFont="1" applyAlignment="1" applyProtection="1">
      <alignment vertical="center"/>
      <protection locked="0"/>
    </xf>
    <xf numFmtId="0" fontId="3" fillId="0" borderId="0" xfId="0" applyFont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wrapText="1"/>
    </xf>
    <xf numFmtId="0" fontId="8" fillId="0" borderId="0" xfId="0" applyFont="1" applyFill="1"/>
    <xf numFmtId="0" fontId="7" fillId="0" borderId="0" xfId="0" applyFont="1" applyFill="1"/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0" fontId="2" fillId="0" borderId="2" xfId="0" applyFont="1" applyFill="1" applyBorder="1" applyAlignment="1">
      <alignment wrapText="1"/>
    </xf>
    <xf numFmtId="2" fontId="2" fillId="0" borderId="8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4" fontId="2" fillId="0" borderId="0" xfId="0" applyNumberFormat="1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4" fontId="2" fillId="0" borderId="0" xfId="0" applyNumberFormat="1" applyFont="1" applyFill="1" applyAlignment="1">
      <alignment horizontal="center" vertical="top"/>
    </xf>
    <xf numFmtId="164" fontId="3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319767</xdr:colOff>
      <xdr:row>6</xdr:row>
      <xdr:rowOff>1850571</xdr:rowOff>
    </xdr:from>
    <xdr:to>
      <xdr:col>9</xdr:col>
      <xdr:colOff>932089</xdr:colOff>
      <xdr:row>6</xdr:row>
      <xdr:rowOff>2250621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78017" y="4746171"/>
          <a:ext cx="612322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178253</xdr:colOff>
      <xdr:row>6</xdr:row>
      <xdr:rowOff>1730829</xdr:rowOff>
    </xdr:from>
    <xdr:to>
      <xdr:col>10</xdr:col>
      <xdr:colOff>962024</xdr:colOff>
      <xdr:row>6</xdr:row>
      <xdr:rowOff>2178504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4278" y="4626429"/>
          <a:ext cx="783771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263071</xdr:colOff>
      <xdr:row>6</xdr:row>
      <xdr:rowOff>1502388</xdr:rowOff>
    </xdr:from>
    <xdr:to>
      <xdr:col>11</xdr:col>
      <xdr:colOff>1688011</xdr:colOff>
      <xdr:row>6</xdr:row>
      <xdr:rowOff>2219565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080750" y="4414317"/>
          <a:ext cx="1424940" cy="717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70"/>
  <sheetViews>
    <sheetView tabSelected="1" showWhiteSpace="0" view="pageBreakPreview" zoomScale="70" zoomScaleNormal="70" zoomScaleSheetLayoutView="70" zoomScalePageLayoutView="55" workbookViewId="0">
      <selection activeCell="I18" sqref="I18"/>
    </sheetView>
  </sheetViews>
  <sheetFormatPr defaultRowHeight="12.75"/>
  <cols>
    <col min="1" max="1" width="5.140625" style="1" customWidth="1"/>
    <col min="2" max="2" width="47.42578125" style="1" customWidth="1"/>
    <col min="3" max="3" width="7.140625" style="2" customWidth="1"/>
    <col min="4" max="4" width="7.42578125" style="1" customWidth="1"/>
    <col min="5" max="5" width="11" style="3" hidden="1" customWidth="1"/>
    <col min="6" max="8" width="17.7109375" style="1" customWidth="1"/>
    <col min="9" max="10" width="18.7109375" style="1" customWidth="1"/>
    <col min="11" max="11" width="17.28515625" style="1" customWidth="1"/>
    <col min="12" max="12" width="29" style="1" customWidth="1"/>
    <col min="13" max="13" width="17.28515625" style="1" customWidth="1"/>
    <col min="14" max="14" width="19.7109375" style="18" customWidth="1"/>
    <col min="15" max="15" width="20.7109375" style="1" customWidth="1"/>
    <col min="16" max="17" width="28" style="1" hidden="1" customWidth="1"/>
    <col min="18" max="18" width="15" style="1" hidden="1" customWidth="1"/>
    <col min="19" max="19" width="9.5703125" style="1" hidden="1" customWidth="1"/>
    <col min="20" max="20" width="14.5703125" style="1" hidden="1" customWidth="1"/>
    <col min="21" max="21" width="13.140625" style="1" hidden="1" customWidth="1"/>
    <col min="22" max="22" width="12.42578125" style="4" hidden="1" customWidth="1"/>
    <col min="23" max="23" width="15.85546875" style="1" hidden="1" customWidth="1"/>
    <col min="24" max="24" width="17.42578125" style="1" hidden="1" customWidth="1"/>
    <col min="25" max="25" width="16.28515625" style="1" hidden="1" customWidth="1"/>
    <col min="26" max="26" width="18.28515625" style="1" hidden="1" customWidth="1"/>
    <col min="27" max="27" width="22.140625" style="1" hidden="1" customWidth="1"/>
    <col min="28" max="28" width="20.5703125" style="1" hidden="1" customWidth="1"/>
    <col min="29" max="29" width="15.5703125" style="1" hidden="1" customWidth="1"/>
    <col min="30" max="31" width="9.140625" style="1" hidden="1" customWidth="1"/>
    <col min="32" max="32" width="17.42578125" style="1" hidden="1" customWidth="1"/>
    <col min="33" max="16384" width="9.140625" style="1"/>
  </cols>
  <sheetData>
    <row r="1" spans="1:33" s="29" customFormat="1" ht="60.75" customHeight="1">
      <c r="C1" s="30"/>
      <c r="I1" s="57" t="s">
        <v>32</v>
      </c>
      <c r="J1" s="57"/>
      <c r="K1" s="57"/>
      <c r="L1" s="57"/>
      <c r="M1" s="57"/>
      <c r="N1" s="57"/>
      <c r="O1" s="57"/>
    </row>
    <row r="2" spans="1:33" s="29" customFormat="1" ht="18" customHeight="1">
      <c r="C2" s="30"/>
      <c r="N2" s="31"/>
      <c r="O2" s="31"/>
    </row>
    <row r="3" spans="1:33" s="29" customFormat="1" ht="38.25" customHeight="1">
      <c r="A3" s="58" t="s">
        <v>24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32"/>
      <c r="Q3" s="32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</row>
    <row r="4" spans="1:33" s="29" customFormat="1" ht="25.5" customHeight="1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33" s="29" customFormat="1" ht="31.9" customHeight="1">
      <c r="A5" s="60" t="s">
        <v>1</v>
      </c>
      <c r="B5" s="60" t="s">
        <v>2</v>
      </c>
      <c r="C5" s="60" t="s">
        <v>3</v>
      </c>
      <c r="D5" s="60" t="s">
        <v>4</v>
      </c>
      <c r="E5" s="61" t="s">
        <v>21</v>
      </c>
      <c r="F5" s="64" t="s">
        <v>5</v>
      </c>
      <c r="G5" s="65"/>
      <c r="H5" s="65"/>
      <c r="I5" s="67" t="s">
        <v>6</v>
      </c>
      <c r="J5" s="67"/>
      <c r="K5" s="67"/>
      <c r="L5" s="64" t="s">
        <v>16</v>
      </c>
      <c r="M5" s="65"/>
      <c r="N5" s="65"/>
      <c r="O5" s="68"/>
      <c r="P5" s="30" t="s">
        <v>19</v>
      </c>
      <c r="Q5" s="30"/>
    </row>
    <row r="6" spans="1:33" s="30" customFormat="1" ht="18.75" customHeight="1">
      <c r="A6" s="60"/>
      <c r="B6" s="60"/>
      <c r="C6" s="60"/>
      <c r="D6" s="60"/>
      <c r="E6" s="62"/>
      <c r="F6" s="66"/>
      <c r="G6" s="59"/>
      <c r="H6" s="59"/>
      <c r="I6" s="67"/>
      <c r="J6" s="67"/>
      <c r="K6" s="67"/>
      <c r="L6" s="66"/>
      <c r="M6" s="59"/>
      <c r="N6" s="59"/>
      <c r="O6" s="69"/>
    </row>
    <row r="7" spans="1:33" s="30" customFormat="1" ht="181.15" customHeight="1">
      <c r="A7" s="61"/>
      <c r="B7" s="60"/>
      <c r="C7" s="61"/>
      <c r="D7" s="61"/>
      <c r="E7" s="63"/>
      <c r="F7" s="34" t="s">
        <v>29</v>
      </c>
      <c r="G7" s="34" t="s">
        <v>30</v>
      </c>
      <c r="H7" s="34" t="s">
        <v>31</v>
      </c>
      <c r="I7" s="34" t="s">
        <v>7</v>
      </c>
      <c r="J7" s="34" t="s">
        <v>8</v>
      </c>
      <c r="K7" s="34" t="s">
        <v>17</v>
      </c>
      <c r="L7" s="35" t="s">
        <v>18</v>
      </c>
      <c r="M7" s="34" t="s">
        <v>15</v>
      </c>
      <c r="N7" s="53" t="s">
        <v>26</v>
      </c>
      <c r="O7" s="34" t="s">
        <v>27</v>
      </c>
      <c r="P7" s="36" t="s">
        <v>14</v>
      </c>
      <c r="Q7" s="36"/>
      <c r="R7" s="37" t="s">
        <v>9</v>
      </c>
      <c r="S7" s="37" t="s">
        <v>10</v>
      </c>
      <c r="T7" s="37" t="s">
        <v>9</v>
      </c>
      <c r="U7" s="37" t="s">
        <v>10</v>
      </c>
      <c r="V7" s="38" t="s">
        <v>11</v>
      </c>
      <c r="W7" s="39" t="s">
        <v>12</v>
      </c>
      <c r="X7" s="39" t="s">
        <v>13</v>
      </c>
    </row>
    <row r="8" spans="1:33" s="30" customFormat="1" ht="25.5">
      <c r="A8" s="38">
        <v>1</v>
      </c>
      <c r="B8" s="40" t="s">
        <v>33</v>
      </c>
      <c r="C8" s="37" t="s">
        <v>28</v>
      </c>
      <c r="D8" s="37">
        <v>1</v>
      </c>
      <c r="E8" s="37"/>
      <c r="F8" s="41">
        <v>45347.34</v>
      </c>
      <c r="G8" s="42">
        <v>45546.559999999998</v>
      </c>
      <c r="H8" s="42">
        <v>45757.13</v>
      </c>
      <c r="I8" s="43">
        <f t="shared" ref="I8" si="0">AVERAGE(F8:H8)</f>
        <v>45550.343333333331</v>
      </c>
      <c r="J8" s="44">
        <f t="shared" ref="J8" si="1">SQRT(((SUM((POWER(H8-I8,2)),(POWER(G8-I8,2)),(POWER(F8-I8,2)),)/(COLUMNS(F8:H8)-1))))</f>
        <v>204.92119517837463</v>
      </c>
      <c r="K8" s="44">
        <f t="shared" ref="K8" si="2">J8/I8*100</f>
        <v>0.44987848648863021</v>
      </c>
      <c r="L8" s="45">
        <f t="shared" ref="L8" si="3">((D8/3)*(SUM(F8:H8)))</f>
        <v>45550.343333333331</v>
      </c>
      <c r="M8" s="44">
        <f t="shared" ref="M8" si="4">MIN(F8:H8)</f>
        <v>45347.34</v>
      </c>
      <c r="N8" s="54">
        <f t="shared" ref="N8" si="5">ROUND(M8,2)</f>
        <v>45347.34</v>
      </c>
      <c r="O8" s="46">
        <f t="shared" ref="O8" si="6">N8*D8</f>
        <v>45347.34</v>
      </c>
      <c r="P8" s="47" t="s">
        <v>22</v>
      </c>
      <c r="Q8" s="47" t="s">
        <v>23</v>
      </c>
      <c r="R8" s="37">
        <v>115</v>
      </c>
      <c r="S8" s="37"/>
      <c r="T8" s="45">
        <f t="shared" ref="T8" si="7">R8*N8</f>
        <v>5214944.0999999996</v>
      </c>
      <c r="U8" s="45">
        <f t="shared" ref="U8" si="8">S8*N8</f>
        <v>0</v>
      </c>
      <c r="V8" s="45"/>
      <c r="W8" s="45"/>
      <c r="X8" s="45"/>
      <c r="AG8" s="48"/>
    </row>
    <row r="9" spans="1:33" s="50" customFormat="1" ht="24.75" customHeight="1">
      <c r="A9" s="70" t="s">
        <v>25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52">
        <f>SUM(O8:O8)</f>
        <v>45347.34</v>
      </c>
      <c r="P9" s="37"/>
      <c r="Q9" s="37"/>
      <c r="R9" s="49"/>
      <c r="S9" s="49"/>
      <c r="T9" s="45">
        <f>SUM(T8:T8)</f>
        <v>5214944.0999999996</v>
      </c>
      <c r="U9" s="45">
        <f>SUM(U8:U8)</f>
        <v>0</v>
      </c>
      <c r="V9" s="45"/>
      <c r="W9" s="45">
        <f>SUM(W8:W8)</f>
        <v>0</v>
      </c>
      <c r="X9" s="45">
        <f>SUM(X8:X8)</f>
        <v>0</v>
      </c>
      <c r="AG9" s="51"/>
    </row>
    <row r="10" spans="1:33" s="6" customFormat="1" ht="15" customHeight="1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1"/>
      <c r="Q10" s="1"/>
      <c r="R10" s="2"/>
      <c r="S10" s="2"/>
      <c r="T10" s="5"/>
      <c r="U10" s="5"/>
      <c r="V10" s="5"/>
      <c r="W10" s="5"/>
      <c r="X10" s="5"/>
      <c r="AG10" s="7"/>
    </row>
    <row r="11" spans="1:33" s="13" customFormat="1" ht="12.6" customHeight="1">
      <c r="A11" s="1"/>
      <c r="B11" s="8"/>
      <c r="C11" s="9"/>
      <c r="D11" s="1"/>
      <c r="E11" s="3"/>
      <c r="F11" s="10"/>
      <c r="G11" s="11"/>
      <c r="H11" s="12"/>
      <c r="N11" s="27"/>
      <c r="P11" s="1"/>
      <c r="Q11" s="1"/>
      <c r="R11" s="1"/>
      <c r="S11" s="1"/>
      <c r="T11" s="14"/>
      <c r="U11" s="14"/>
      <c r="V11" s="14"/>
      <c r="W11" s="14"/>
      <c r="X11" s="14">
        <f>W9+X9</f>
        <v>0</v>
      </c>
      <c r="AG11" s="14"/>
    </row>
    <row r="12" spans="1:33">
      <c r="B12" s="15"/>
      <c r="D12" s="6"/>
      <c r="E12" s="16"/>
      <c r="F12" s="17"/>
      <c r="G12" s="10"/>
      <c r="H12" s="10"/>
      <c r="N12" s="1"/>
      <c r="O12" s="19"/>
      <c r="T12" s="20"/>
      <c r="U12" s="20"/>
      <c r="V12" s="20"/>
      <c r="W12" s="20"/>
      <c r="X12" s="20">
        <f>V14-X11</f>
        <v>0</v>
      </c>
      <c r="AG12" s="21"/>
    </row>
    <row r="13" spans="1:33">
      <c r="B13" s="72"/>
      <c r="C13" s="72"/>
      <c r="D13" s="72"/>
      <c r="E13" s="72"/>
      <c r="F13" s="72"/>
      <c r="I13" s="29"/>
      <c r="J13" s="28"/>
      <c r="N13" s="28"/>
      <c r="O13" s="22"/>
      <c r="T13" s="55"/>
      <c r="U13" s="56"/>
      <c r="V13" s="23" t="s">
        <v>20</v>
      </c>
      <c r="W13" s="23"/>
      <c r="X13" s="24"/>
      <c r="Y13" s="21"/>
      <c r="AG13" s="21"/>
    </row>
    <row r="14" spans="1:33">
      <c r="B14" s="25"/>
      <c r="N14" s="1"/>
      <c r="V14" s="1"/>
    </row>
    <row r="15" spans="1:33">
      <c r="N15" s="1"/>
      <c r="V15" s="1"/>
    </row>
    <row r="16" spans="1:33">
      <c r="N16" s="1"/>
      <c r="V16" s="1"/>
    </row>
    <row r="17" spans="14:22">
      <c r="N17" s="1"/>
      <c r="V17" s="1"/>
    </row>
    <row r="18" spans="14:22">
      <c r="N18" s="1"/>
      <c r="O18" s="26"/>
      <c r="V18" s="1"/>
    </row>
    <row r="19" spans="14:22">
      <c r="N19" s="1"/>
      <c r="V19" s="1"/>
    </row>
    <row r="20" spans="14:22">
      <c r="N20" s="1"/>
      <c r="V20" s="1"/>
    </row>
    <row r="21" spans="14:22">
      <c r="N21" s="1"/>
      <c r="V21" s="1"/>
    </row>
    <row r="22" spans="14:22">
      <c r="N22" s="1"/>
      <c r="V22" s="1"/>
    </row>
    <row r="23" spans="14:22">
      <c r="N23" s="1"/>
      <c r="V23" s="1"/>
    </row>
    <row r="24" spans="14:22">
      <c r="N24" s="1"/>
      <c r="V24" s="1"/>
    </row>
    <row r="25" spans="14:22">
      <c r="N25" s="1"/>
      <c r="V25" s="1"/>
    </row>
    <row r="26" spans="14:22">
      <c r="N26" s="1"/>
      <c r="V26" s="1"/>
    </row>
    <row r="27" spans="14:22">
      <c r="N27" s="1"/>
      <c r="V27" s="1"/>
    </row>
    <row r="28" spans="14:22">
      <c r="N28" s="1"/>
      <c r="V28" s="1"/>
    </row>
    <row r="29" spans="14:22">
      <c r="N29" s="1"/>
      <c r="V29" s="1"/>
    </row>
    <row r="30" spans="14:22">
      <c r="N30" s="1"/>
      <c r="V30" s="1"/>
    </row>
    <row r="31" spans="14:22">
      <c r="N31" s="1"/>
      <c r="V31" s="1"/>
    </row>
    <row r="32" spans="14:22">
      <c r="N32" s="1"/>
      <c r="V32" s="1"/>
    </row>
    <row r="33" spans="14:22">
      <c r="N33" s="1"/>
      <c r="V33" s="1"/>
    </row>
    <row r="34" spans="14:22">
      <c r="N34" s="1"/>
      <c r="V34" s="1"/>
    </row>
    <row r="35" spans="14:22">
      <c r="N35" s="1"/>
      <c r="V35" s="1"/>
    </row>
    <row r="36" spans="14:22">
      <c r="N36" s="1"/>
      <c r="V36" s="1"/>
    </row>
    <row r="37" spans="14:22">
      <c r="N37" s="1"/>
      <c r="V37" s="1"/>
    </row>
    <row r="38" spans="14:22">
      <c r="N38" s="1"/>
      <c r="V38" s="1"/>
    </row>
    <row r="39" spans="14:22">
      <c r="N39" s="1"/>
      <c r="V39" s="1"/>
    </row>
    <row r="40" spans="14:22">
      <c r="N40" s="1"/>
      <c r="V40" s="1"/>
    </row>
    <row r="41" spans="14:22">
      <c r="N41" s="1"/>
      <c r="V41" s="1"/>
    </row>
    <row r="42" spans="14:22">
      <c r="N42" s="1"/>
      <c r="V42" s="1"/>
    </row>
    <row r="43" spans="14:22">
      <c r="N43" s="1"/>
      <c r="V43" s="1"/>
    </row>
    <row r="44" spans="14:22">
      <c r="N44" s="1"/>
    </row>
    <row r="45" spans="14:22">
      <c r="N45" s="1"/>
    </row>
    <row r="46" spans="14:22">
      <c r="N46" s="1"/>
    </row>
    <row r="47" spans="14:22">
      <c r="N47" s="1"/>
    </row>
    <row r="48" spans="14:22">
      <c r="N48" s="1"/>
    </row>
    <row r="49" spans="14:14">
      <c r="N49" s="1"/>
    </row>
    <row r="50" spans="14:14">
      <c r="N50" s="1"/>
    </row>
    <row r="51" spans="14:14">
      <c r="N51" s="1"/>
    </row>
    <row r="52" spans="14:14">
      <c r="N52" s="1"/>
    </row>
    <row r="53" spans="14:14">
      <c r="N53" s="1"/>
    </row>
    <row r="54" spans="14:14">
      <c r="N54" s="1"/>
    </row>
    <row r="55" spans="14:14">
      <c r="N55" s="1"/>
    </row>
    <row r="56" spans="14:14">
      <c r="N56" s="1"/>
    </row>
    <row r="57" spans="14:14">
      <c r="N57" s="1"/>
    </row>
    <row r="58" spans="14:14">
      <c r="N58" s="1"/>
    </row>
    <row r="59" spans="14:14">
      <c r="N59" s="1"/>
    </row>
    <row r="60" spans="14:14">
      <c r="N60" s="1"/>
    </row>
    <row r="61" spans="14:14">
      <c r="N61" s="1"/>
    </row>
    <row r="62" spans="14:14">
      <c r="N62" s="1"/>
    </row>
    <row r="63" spans="14:14">
      <c r="N63" s="1"/>
    </row>
    <row r="64" spans="14:14">
      <c r="N64" s="1"/>
    </row>
    <row r="65" spans="14:14">
      <c r="N65" s="1"/>
    </row>
    <row r="66" spans="14:14">
      <c r="N66" s="1"/>
    </row>
    <row r="67" spans="14:14">
      <c r="N67" s="1"/>
    </row>
    <row r="68" spans="14:14">
      <c r="N68" s="1"/>
    </row>
    <row r="69" spans="14:14">
      <c r="N69" s="1"/>
    </row>
    <row r="70" spans="14:14">
      <c r="N70" s="1"/>
    </row>
  </sheetData>
  <mergeCells count="15">
    <mergeCell ref="T13:U13"/>
    <mergeCell ref="I1:O1"/>
    <mergeCell ref="A3:O3"/>
    <mergeCell ref="A4:O4"/>
    <mergeCell ref="A5:A7"/>
    <mergeCell ref="B5:B7"/>
    <mergeCell ref="C5:C7"/>
    <mergeCell ref="D5:D7"/>
    <mergeCell ref="E5:E7"/>
    <mergeCell ref="F5:H6"/>
    <mergeCell ref="I5:K6"/>
    <mergeCell ref="L5:O6"/>
    <mergeCell ref="A9:N9"/>
    <mergeCell ref="A10:O10"/>
    <mergeCell ref="B13:F13"/>
  </mergeCells>
  <conditionalFormatting sqref="K8:M8">
    <cfRule type="expression" dxfId="0" priority="1" stopIfTrue="1">
      <formula>#REF!&gt;33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prich.lubov</cp:lastModifiedBy>
  <cp:lastPrinted>2025-02-17T07:01:15Z</cp:lastPrinted>
  <dcterms:created xsi:type="dcterms:W3CDTF">2019-12-29T17:11:38Z</dcterms:created>
  <dcterms:modified xsi:type="dcterms:W3CDTF">2026-09-09T09:14:49Z</dcterms:modified>
</cp:coreProperties>
</file>