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03 РИТУАЛ\2026\Канцелярия\"/>
    </mc:Choice>
  </mc:AlternateContent>
  <xr:revisionPtr revIDLastSave="0" documentId="13_ncr:1_{7D3E99D6-9A3C-41BE-86DD-35B80947B8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НМЦК" sheetId="2" r:id="rId1"/>
  </sheets>
  <definedNames>
    <definedName name="_xlnm.Print_Area" localSheetId="0">НМЦК!$A$1:$N$68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3" i="2" l="1"/>
  <c r="N13" i="2" s="1"/>
  <c r="M23" i="2"/>
  <c r="N23" i="2" s="1"/>
  <c r="M42" i="2"/>
  <c r="N42" i="2" s="1"/>
  <c r="I46" i="2"/>
  <c r="I5" i="2"/>
  <c r="J5" i="2"/>
  <c r="K5" i="2"/>
  <c r="L5" i="2" s="1"/>
  <c r="M5" i="2"/>
  <c r="N5" i="2" s="1"/>
  <c r="I6" i="2"/>
  <c r="J6" i="2"/>
  <c r="K6" i="2"/>
  <c r="L6" i="2" s="1"/>
  <c r="M6" i="2"/>
  <c r="N6" i="2" s="1"/>
  <c r="I7" i="2"/>
  <c r="J7" i="2"/>
  <c r="K7" i="2"/>
  <c r="L7" i="2" s="1"/>
  <c r="M7" i="2"/>
  <c r="N7" i="2" s="1"/>
  <c r="I8" i="2"/>
  <c r="J8" i="2"/>
  <c r="K8" i="2"/>
  <c r="L8" i="2" s="1"/>
  <c r="M8" i="2"/>
  <c r="N8" i="2" s="1"/>
  <c r="I9" i="2"/>
  <c r="J9" i="2"/>
  <c r="K9" i="2"/>
  <c r="L9" i="2" s="1"/>
  <c r="M9" i="2"/>
  <c r="N9" i="2" s="1"/>
  <c r="I10" i="2"/>
  <c r="J10" i="2"/>
  <c r="K10" i="2"/>
  <c r="L10" i="2" s="1"/>
  <c r="M10" i="2"/>
  <c r="N10" i="2" s="1"/>
  <c r="I11" i="2"/>
  <c r="J11" i="2"/>
  <c r="K11" i="2"/>
  <c r="L11" i="2" s="1"/>
  <c r="M11" i="2"/>
  <c r="N11" i="2" s="1"/>
  <c r="I12" i="2"/>
  <c r="J12" i="2"/>
  <c r="K12" i="2"/>
  <c r="L12" i="2" s="1"/>
  <c r="M12" i="2"/>
  <c r="N12" i="2" s="1"/>
  <c r="I13" i="2"/>
  <c r="J13" i="2"/>
  <c r="K13" i="2"/>
  <c r="I14" i="2"/>
  <c r="J14" i="2"/>
  <c r="K14" i="2"/>
  <c r="L14" i="2" s="1"/>
  <c r="M14" i="2"/>
  <c r="N14" i="2" s="1"/>
  <c r="I15" i="2"/>
  <c r="J15" i="2"/>
  <c r="K15" i="2"/>
  <c r="L15" i="2" s="1"/>
  <c r="M15" i="2"/>
  <c r="N15" i="2" s="1"/>
  <c r="I16" i="2"/>
  <c r="J16" i="2"/>
  <c r="K16" i="2"/>
  <c r="L16" i="2" s="1"/>
  <c r="M16" i="2"/>
  <c r="N16" i="2"/>
  <c r="I17" i="2"/>
  <c r="J17" i="2"/>
  <c r="K17" i="2"/>
  <c r="L17" i="2" s="1"/>
  <c r="M17" i="2"/>
  <c r="N17" i="2" s="1"/>
  <c r="I18" i="2"/>
  <c r="J18" i="2"/>
  <c r="K18" i="2"/>
  <c r="M18" i="2"/>
  <c r="N18" i="2" s="1"/>
  <c r="I19" i="2"/>
  <c r="J19" i="2"/>
  <c r="K19" i="2"/>
  <c r="M19" i="2"/>
  <c r="N19" i="2" s="1"/>
  <c r="I20" i="2"/>
  <c r="J20" i="2"/>
  <c r="K20" i="2"/>
  <c r="L20" i="2" s="1"/>
  <c r="M20" i="2"/>
  <c r="N20" i="2" s="1"/>
  <c r="I21" i="2"/>
  <c r="J21" i="2"/>
  <c r="K21" i="2"/>
  <c r="M21" i="2"/>
  <c r="N21" i="2" s="1"/>
  <c r="I22" i="2"/>
  <c r="J22" i="2"/>
  <c r="K22" i="2"/>
  <c r="M22" i="2"/>
  <c r="N22" i="2" s="1"/>
  <c r="I23" i="2"/>
  <c r="J23" i="2"/>
  <c r="K23" i="2"/>
  <c r="L23" i="2" s="1"/>
  <c r="K24" i="2"/>
  <c r="M24" i="2"/>
  <c r="N24" i="2" s="1"/>
  <c r="I25" i="2"/>
  <c r="J25" i="2"/>
  <c r="K25" i="2"/>
  <c r="L25" i="2" s="1"/>
  <c r="M25" i="2"/>
  <c r="N25" i="2" s="1"/>
  <c r="I26" i="2"/>
  <c r="J26" i="2"/>
  <c r="K26" i="2"/>
  <c r="M26" i="2"/>
  <c r="N26" i="2" s="1"/>
  <c r="I27" i="2"/>
  <c r="J27" i="2"/>
  <c r="K27" i="2"/>
  <c r="L27" i="2" s="1"/>
  <c r="M27" i="2"/>
  <c r="N27" i="2" s="1"/>
  <c r="I28" i="2"/>
  <c r="J28" i="2"/>
  <c r="K28" i="2"/>
  <c r="L28" i="2" s="1"/>
  <c r="M28" i="2"/>
  <c r="N28" i="2" s="1"/>
  <c r="I29" i="2"/>
  <c r="J29" i="2"/>
  <c r="K29" i="2"/>
  <c r="L29" i="2" s="1"/>
  <c r="M29" i="2"/>
  <c r="N29" i="2" s="1"/>
  <c r="I30" i="2"/>
  <c r="J30" i="2"/>
  <c r="K30" i="2"/>
  <c r="L30" i="2" s="1"/>
  <c r="M30" i="2"/>
  <c r="N30" i="2" s="1"/>
  <c r="I31" i="2"/>
  <c r="J31" i="2"/>
  <c r="K31" i="2"/>
  <c r="L31" i="2" s="1"/>
  <c r="M31" i="2"/>
  <c r="N31" i="2" s="1"/>
  <c r="I32" i="2"/>
  <c r="J32" i="2"/>
  <c r="K32" i="2"/>
  <c r="L32" i="2" s="1"/>
  <c r="M32" i="2"/>
  <c r="N32" i="2" s="1"/>
  <c r="M34" i="2"/>
  <c r="N34" i="2" s="1"/>
  <c r="I35" i="2"/>
  <c r="J35" i="2"/>
  <c r="K35" i="2"/>
  <c r="L35" i="2" s="1"/>
  <c r="M35" i="2"/>
  <c r="N35" i="2" s="1"/>
  <c r="I36" i="2"/>
  <c r="J36" i="2"/>
  <c r="K36" i="2"/>
  <c r="L36" i="2" s="1"/>
  <c r="M36" i="2"/>
  <c r="N36" i="2" s="1"/>
  <c r="I37" i="2"/>
  <c r="J37" i="2"/>
  <c r="K37" i="2"/>
  <c r="L37" i="2" s="1"/>
  <c r="M37" i="2"/>
  <c r="N37" i="2" s="1"/>
  <c r="I38" i="2"/>
  <c r="J38" i="2"/>
  <c r="K38" i="2"/>
  <c r="L38" i="2" s="1"/>
  <c r="M38" i="2"/>
  <c r="N38" i="2" s="1"/>
  <c r="I39" i="2"/>
  <c r="J39" i="2"/>
  <c r="K39" i="2"/>
  <c r="L39" i="2" s="1"/>
  <c r="M39" i="2"/>
  <c r="N39" i="2" s="1"/>
  <c r="I40" i="2"/>
  <c r="J40" i="2"/>
  <c r="K40" i="2"/>
  <c r="L40" i="2" s="1"/>
  <c r="M40" i="2"/>
  <c r="N40" i="2" s="1"/>
  <c r="I41" i="2"/>
  <c r="J41" i="2"/>
  <c r="K41" i="2"/>
  <c r="L41" i="2" s="1"/>
  <c r="M41" i="2"/>
  <c r="N41" i="2" s="1"/>
  <c r="I42" i="2"/>
  <c r="J42" i="2"/>
  <c r="K42" i="2"/>
  <c r="L42" i="2" s="1"/>
  <c r="J46" i="2"/>
  <c r="K46" i="2"/>
  <c r="L46" i="2" s="1"/>
  <c r="M46" i="2"/>
  <c r="N46" i="2" s="1"/>
  <c r="I47" i="2"/>
  <c r="J47" i="2"/>
  <c r="K47" i="2"/>
  <c r="L47" i="2" s="1"/>
  <c r="M47" i="2"/>
  <c r="N47" i="2" s="1"/>
  <c r="I48" i="2"/>
  <c r="J48" i="2"/>
  <c r="K48" i="2"/>
  <c r="L48" i="2" s="1"/>
  <c r="M48" i="2"/>
  <c r="N48" i="2" s="1"/>
  <c r="I49" i="2"/>
  <c r="J49" i="2"/>
  <c r="K49" i="2"/>
  <c r="L49" i="2" s="1"/>
  <c r="M49" i="2"/>
  <c r="N49" i="2" s="1"/>
  <c r="I50" i="2"/>
  <c r="J50" i="2"/>
  <c r="K50" i="2"/>
  <c r="L50" i="2" s="1"/>
  <c r="M50" i="2"/>
  <c r="N50" i="2" s="1"/>
  <c r="I51" i="2"/>
  <c r="J51" i="2"/>
  <c r="K51" i="2"/>
  <c r="L51" i="2" s="1"/>
  <c r="M51" i="2"/>
  <c r="N51" i="2" s="1"/>
  <c r="I52" i="2"/>
  <c r="I53" i="2"/>
  <c r="J53" i="2"/>
  <c r="K53" i="2"/>
  <c r="L53" i="2" s="1"/>
  <c r="M53" i="2"/>
  <c r="N53" i="2" s="1"/>
  <c r="I54" i="2"/>
  <c r="J54" i="2"/>
  <c r="K54" i="2"/>
  <c r="L54" i="2" s="1"/>
  <c r="M54" i="2"/>
  <c r="N54" i="2" s="1"/>
  <c r="I55" i="2"/>
  <c r="J55" i="2"/>
  <c r="K55" i="2"/>
  <c r="L55" i="2" s="1"/>
  <c r="M55" i="2"/>
  <c r="N55" i="2" s="1"/>
  <c r="I56" i="2"/>
  <c r="J56" i="2"/>
  <c r="K56" i="2"/>
  <c r="L56" i="2" s="1"/>
  <c r="M56" i="2"/>
  <c r="N56" i="2" s="1"/>
  <c r="I57" i="2"/>
  <c r="J57" i="2"/>
  <c r="K57" i="2"/>
  <c r="L57" i="2" s="1"/>
  <c r="M57" i="2"/>
  <c r="N57" i="2" s="1"/>
  <c r="I58" i="2"/>
  <c r="J58" i="2"/>
  <c r="K58" i="2"/>
  <c r="L58" i="2" s="1"/>
  <c r="M58" i="2"/>
  <c r="N58" i="2" s="1"/>
  <c r="I59" i="2"/>
  <c r="J59" i="2"/>
  <c r="K59" i="2"/>
  <c r="L59" i="2" s="1"/>
  <c r="M59" i="2"/>
  <c r="N59" i="2" s="1"/>
  <c r="I60" i="2"/>
  <c r="J60" i="2"/>
  <c r="K60" i="2"/>
  <c r="L60" i="2" s="1"/>
  <c r="M60" i="2"/>
  <c r="N60" i="2" s="1"/>
  <c r="I61" i="2"/>
  <c r="J61" i="2"/>
  <c r="K61" i="2"/>
  <c r="L61" i="2" s="1"/>
  <c r="M61" i="2"/>
  <c r="N61" i="2" s="1"/>
  <c r="I62" i="2"/>
  <c r="J62" i="2"/>
  <c r="K62" i="2"/>
  <c r="L62" i="2" s="1"/>
  <c r="M62" i="2"/>
  <c r="N62" i="2" s="1"/>
  <c r="I63" i="2"/>
  <c r="J63" i="2"/>
  <c r="K63" i="2"/>
  <c r="L63" i="2" s="1"/>
  <c r="M63" i="2"/>
  <c r="N63" i="2" s="1"/>
  <c r="I64" i="2"/>
  <c r="J64" i="2"/>
  <c r="K64" i="2"/>
  <c r="L64" i="2" s="1"/>
  <c r="M64" i="2"/>
  <c r="N64" i="2" s="1"/>
  <c r="M4" i="2"/>
  <c r="N4" i="2" s="1"/>
  <c r="K4" i="2"/>
  <c r="J4" i="2"/>
  <c r="I4" i="2"/>
  <c r="L13" i="2" l="1"/>
  <c r="L22" i="2"/>
  <c r="I24" i="2"/>
  <c r="J24" i="2"/>
  <c r="L24" i="2" s="1"/>
  <c r="I33" i="2"/>
  <c r="J33" i="2"/>
  <c r="K33" i="2"/>
  <c r="L33" i="2" s="1"/>
  <c r="M33" i="2"/>
  <c r="N33" i="2" s="1"/>
  <c r="I34" i="2"/>
  <c r="J34" i="2"/>
  <c r="K34" i="2"/>
  <c r="L34" i="2" s="1"/>
  <c r="I43" i="2"/>
  <c r="J43" i="2"/>
  <c r="K43" i="2"/>
  <c r="M43" i="2"/>
  <c r="N43" i="2" s="1"/>
  <c r="I44" i="2"/>
  <c r="J44" i="2"/>
  <c r="K44" i="2"/>
  <c r="M44" i="2"/>
  <c r="N44" i="2" s="1"/>
  <c r="I45" i="2"/>
  <c r="J45" i="2"/>
  <c r="K45" i="2"/>
  <c r="M45" i="2"/>
  <c r="N45" i="2" s="1"/>
  <c r="J52" i="2"/>
  <c r="K52" i="2"/>
  <c r="L52" i="2" s="1"/>
  <c r="M52" i="2"/>
  <c r="N52" i="2" s="1"/>
  <c r="L21" i="2"/>
  <c r="L26" i="2"/>
  <c r="L18" i="2"/>
  <c r="L19" i="2"/>
  <c r="N65" i="2"/>
  <c r="L4" i="2"/>
  <c r="L45" i="2" l="1"/>
  <c r="L43" i="2"/>
  <c r="L44" i="2"/>
</calcChain>
</file>

<file path=xl/sharedStrings.xml><?xml version="1.0" encoding="utf-8"?>
<sst xmlns="http://schemas.openxmlformats.org/spreadsheetml/2006/main" count="202" uniqueCount="66">
  <si>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</si>
  <si>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</si>
  <si>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</si>
  <si>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</si>
  <si>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</si>
  <si>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</si>
  <si>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</si>
  <si>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</si>
  <si>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</si>
  <si>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     *В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</si>
  <si>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>ИЦИ №1</t>
  </si>
  <si>
    <t>ИЦИ №2</t>
  </si>
  <si>
    <t>ИЦИ №3</t>
  </si>
  <si>
    <t xml:space="preserve">                    Стоимость, руб. </t>
  </si>
  <si>
    <t xml:space="preserve">n - кол-во значений, используемых в расчете </t>
  </si>
  <si>
    <t xml:space="preserve">Ед. изм. </t>
  </si>
  <si>
    <t>С целью экономии бюджетных средств начальная (максимальная) цена контракта рассчитана по минимальному значению:</t>
  </si>
  <si>
    <t>Определение и обоснование НМЦК методом сопоставимых рыночных цен (анализ рынка) на поставку канцелярских товаров</t>
  </si>
  <si>
    <t>Бумага офисная</t>
  </si>
  <si>
    <t>Ручка шариковая неавтоматическая</t>
  </si>
  <si>
    <t>Ручка гелевая неавтоматическая</t>
  </si>
  <si>
    <t>Карандаш механический</t>
  </si>
  <si>
    <t>Стикеры</t>
  </si>
  <si>
    <t>Папка с завязками</t>
  </si>
  <si>
    <t>Этикетки самоклеящиеся</t>
  </si>
  <si>
    <t>Короб архивный</t>
  </si>
  <si>
    <t>Клейкие закладки</t>
  </si>
  <si>
    <t>Скоросшиватель пластиковый</t>
  </si>
  <si>
    <t>Папка-уголок</t>
  </si>
  <si>
    <t>Папка-конверт на кнопке</t>
  </si>
  <si>
    <t>Степлер</t>
  </si>
  <si>
    <t>Файл-вкладыш</t>
  </si>
  <si>
    <t>Скобы для степлера</t>
  </si>
  <si>
    <t>Скрепки канцелярские</t>
  </si>
  <si>
    <t>Разделитель листов пластиковый</t>
  </si>
  <si>
    <t>Зажимы для бумаг</t>
  </si>
  <si>
    <t>Механизм для скоросшивателя</t>
  </si>
  <si>
    <t>Краска штемпельная</t>
  </si>
  <si>
    <t>Ручка шариковая автоматическая</t>
  </si>
  <si>
    <t>Текстовыделитель</t>
  </si>
  <si>
    <t>Книга учёта</t>
  </si>
  <si>
    <t>Лоток горизонтальный для бумаг</t>
  </si>
  <si>
    <t>Антистеплер</t>
  </si>
  <si>
    <t>Папка-конверт на молнии</t>
  </si>
  <si>
    <t>Корректирующая лента</t>
  </si>
  <si>
    <t>Нож универсальный</t>
  </si>
  <si>
    <t>Клей-карандаш</t>
  </si>
  <si>
    <t>Клейкая лента канцелярская</t>
  </si>
  <si>
    <t>Клейкая лента односторонняя упаковочная</t>
  </si>
  <si>
    <t>шт</t>
  </si>
  <si>
    <t>упак</t>
  </si>
  <si>
    <t>ОКПД2</t>
  </si>
  <si>
    <t>17.12.14.110</t>
  </si>
  <si>
    <t>22.29.25.000</t>
  </si>
  <si>
    <t>32.99.12.130</t>
  </si>
  <si>
    <t>32.99.12.120</t>
  </si>
  <si>
    <t>17.23.13.120</t>
  </si>
  <si>
    <t>Папка-регистратор1</t>
  </si>
  <si>
    <t>Папка-регистратор2</t>
  </si>
  <si>
    <t>Папка-регистратор3</t>
  </si>
  <si>
    <t>Папка-регистратор4</t>
  </si>
  <si>
    <t>Папка-регистратор5</t>
  </si>
  <si>
    <t>Папка-регистратор6</t>
  </si>
  <si>
    <t>Папка-регистратор7</t>
  </si>
  <si>
    <t>Папка-регистратор8</t>
  </si>
  <si>
    <t>Папка-регистратор9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</si>
</sst>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 x14ac:knownFonts="1"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0"/>
      <name val="Arial Cyr"/>
      <charset val="204"/>
    </font>
    <font>
      <sz val="8"/>
      <name val="Arial"/>
      <family val="2"/>
    </font>
    <font>
      <sz val="10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40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0" fontId="5" fillId="0" borderId="0" xfId="0" applyNumberFormat="1" applyFont="1" applyAlignment="1">
      <alignment horizontal="center" vertical="center"/>
    </xf>
    <xf numFmtId="4" fontId="2" fillId="2" borderId="3" xfId="0" applyNumberFormat="1" applyFont="1" applyFill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1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vertical="center"/>
    </xf>
    <xf numFmtId="1" fontId="5" fillId="0" borderId="4" xfId="0" applyNumberFormat="1" applyFont="1" applyBorder="1" applyAlignment="1">
      <alignment horizontal="center" vertical="center"/>
    </xf>
    <xf numFmtId="10" fontId="5" fillId="0" borderId="0" xfId="0" applyNumberFormat="1" applyFont="1" applyAlignment="1">
      <alignment vertical="center"/>
    </xf>
    <xf numFmtId="1" fontId="6" fillId="3" borderId="2" xfId="0" applyNumberFormat="1" applyFont="1" applyFill="1" applyBorder="1" applyAlignment="1">
      <alignment horizontal="center" vertical="center" wrapText="1"/>
    </xf>
    <xf numFmtId="4" fontId="6" fillId="3" borderId="2" xfId="0" applyNumberFormat="1" applyFont="1" applyFill="1" applyBorder="1" applyAlignment="1">
      <alignment horizontal="center" vertical="center" wrapText="1"/>
    </xf>
    <xf numFmtId="4" fontId="7" fillId="3" borderId="2" xfId="0" applyNumberFormat="1" applyFont="1" applyFill="1" applyBorder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center" vertical="center" wrapText="1"/>
    </xf>
    <xf numFmtId="1" fontId="10" fillId="0" borderId="2" xfId="0" applyNumberFormat="1" applyFont="1" applyBorder="1" applyAlignment="1">
      <alignment vertical="center" wrapText="1"/>
    </xf>
    <xf numFmtId="4" fontId="5" fillId="0" borderId="4" xfId="0" applyNumberFormat="1" applyFont="1" applyBorder="1" applyAlignment="1">
      <alignment horizontal="center" vertical="center"/>
    </xf>
    <xf numFmtId="4" fontId="5" fillId="4" borderId="2" xfId="0" applyNumberFormat="1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vertical="center" wrapText="1"/>
    </xf>
    <xf numFmtId="4" fontId="5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1" fontId="5" fillId="0" borderId="7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1" fontId="2" fillId="2" borderId="3" xfId="0" applyNumberFormat="1" applyFont="1" applyFill="1" applyBorder="1" applyAlignment="1">
      <alignment horizontal="right" vertical="center" wrapText="1"/>
    </xf>
    <xf numFmtId="49" fontId="5" fillId="0" borderId="0" xfId="0" applyNumberFormat="1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 xr:uid="{00000000-0005-0000-0000-000001000000}"/>
    <cellStyle name="Обычный 3" xfId="1" xr:uid="{00000000-0005-0000-0000-000002000000}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70</xdr:row>
      <xdr:rowOff>0</xdr:rowOff>
    </xdr:from>
    <xdr:to>
      <xdr:col>4</xdr:col>
      <xdr:colOff>304800</xdr:colOff>
      <xdr:row>71</xdr:row>
      <xdr:rowOff>142876</xdr:rowOff>
    </xdr:to>
    <xdr:sp macro="" textlink="">
      <xdr:nvSpPr>
        <xdr:cNvPr id="2" name="AutoShape 1" descr="20221108_142717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4867275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70</xdr:row>
      <xdr:rowOff>0</xdr:rowOff>
    </xdr:from>
    <xdr:to>
      <xdr:col>4</xdr:col>
      <xdr:colOff>304800</xdr:colOff>
      <xdr:row>71</xdr:row>
      <xdr:rowOff>142876</xdr:rowOff>
    </xdr:to>
    <xdr:sp macro="" textlink="">
      <xdr:nvSpPr>
        <xdr:cNvPr id="3" name="AutoShape 2" descr="20221108_142717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4867275" y="1077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CC"/>
    <pageSetUpPr fitToPage="1"/>
  </sheetPr>
  <dimension ref="A1:AT69"/>
  <sheetViews>
    <sheetView tabSelected="1" view="pageBreakPreview" topLeftCell="A43" zoomScaleNormal="100" zoomScaleSheetLayoutView="100" workbookViewId="0">
      <selection activeCell="M64" sqref="M64"/>
    </sheetView>
  </sheetViews>
  <sheetFormatPr defaultRowHeight="12.75" x14ac:dyDescent="0.25"/>
  <cols>
    <col min="1" max="1" width="3.5703125" style="9" customWidth="1"/>
    <col min="2" max="2" width="37.28515625" style="10" customWidth="1"/>
    <col min="3" max="3" width="12.7109375" style="10" hidden="1" customWidth="1"/>
    <col min="4" max="4" width="6.7109375" style="10" customWidth="1"/>
    <col min="5" max="5" width="7.42578125" style="10" customWidth="1"/>
    <col min="6" max="8" width="10.28515625" style="11" customWidth="1"/>
    <col min="9" max="9" width="8.5703125" style="10" customWidth="1"/>
    <col min="10" max="10" width="11.140625" style="10" customWidth="1"/>
    <col min="11" max="11" width="10.7109375" style="10" customWidth="1"/>
    <col min="12" max="13" width="10.85546875" style="10" customWidth="1"/>
    <col min="14" max="14" width="15.42578125" style="10" customWidth="1"/>
    <col min="15" max="17" width="18.140625" style="12" customWidth="1"/>
    <col min="18" max="46" width="9.140625" style="12"/>
    <col min="47" max="16384" width="9.140625" style="10"/>
  </cols>
  <sheetData>
    <row r="1" spans="1:46" x14ac:dyDescent="0.25">
      <c r="A1" s="30" t="s">
        <v>17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46" s="3" customFormat="1" ht="48.75" customHeight="1" x14ac:dyDescent="0.25">
      <c r="A2" s="31" t="s">
        <v>0</v>
      </c>
      <c r="B2" s="32" t="s">
        <v>1</v>
      </c>
      <c r="C2" s="33" t="s">
        <v>51</v>
      </c>
      <c r="D2" s="32" t="s">
        <v>15</v>
      </c>
      <c r="E2" s="32" t="s">
        <v>5</v>
      </c>
      <c r="F2" s="32" t="s">
        <v>2</v>
      </c>
      <c r="G2" s="32"/>
      <c r="H2" s="32"/>
      <c r="I2" s="34" t="s">
        <v>14</v>
      </c>
      <c r="J2" s="35" t="s">
        <v>3</v>
      </c>
      <c r="K2" s="35"/>
      <c r="L2" s="35"/>
      <c r="M2" s="35" t="s">
        <v>4</v>
      </c>
      <c r="N2" s="36" t="s">
        <v>13</v>
      </c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</row>
    <row r="3" spans="1:46" s="3" customFormat="1" ht="115.5" customHeight="1" x14ac:dyDescent="0.25">
      <c r="A3" s="31"/>
      <c r="B3" s="33"/>
      <c r="C3" s="39"/>
      <c r="D3" s="32"/>
      <c r="E3" s="33"/>
      <c r="F3" s="1" t="s">
        <v>10</v>
      </c>
      <c r="G3" s="1" t="s">
        <v>11</v>
      </c>
      <c r="H3" s="1" t="s">
        <v>12</v>
      </c>
      <c r="I3" s="32"/>
      <c r="J3" s="8" t="s">
        <v>6</v>
      </c>
      <c r="K3" s="1" t="s">
        <v>7</v>
      </c>
      <c r="L3" s="2" t="s">
        <v>8</v>
      </c>
      <c r="M3" s="35"/>
      <c r="N3" s="3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</row>
    <row r="4" spans="1:46" s="3" customFormat="1" x14ac:dyDescent="0.25">
      <c r="A4" s="19">
        <v>1</v>
      </c>
      <c r="B4" s="27" t="s">
        <v>18</v>
      </c>
      <c r="C4" s="37" t="s">
        <v>52</v>
      </c>
      <c r="D4" s="7" t="s">
        <v>49</v>
      </c>
      <c r="E4" s="13">
        <v>80</v>
      </c>
      <c r="F4" s="20">
        <v>352.49</v>
      </c>
      <c r="G4" s="20">
        <v>349</v>
      </c>
      <c r="H4" s="20">
        <v>347.74</v>
      </c>
      <c r="I4" s="22">
        <f>COUNT(F4:H4)</f>
        <v>3</v>
      </c>
      <c r="J4" s="5">
        <f>IF(ISERR(AVERAGE(F4:H4)),"",AVERAGE(F4:H4))</f>
        <v>349.74333333333334</v>
      </c>
      <c r="K4" s="5">
        <f>IF(ISERR(STDEV(F4:H4)),"",STDEV(F4:H4))</f>
        <v>2.4606977330288538</v>
      </c>
      <c r="L4" s="21">
        <f t="shared" ref="L4" si="0">IF(ISERR(K4/J4),"",K4/J4)</f>
        <v>7.035724482798396E-3</v>
      </c>
      <c r="M4" s="5">
        <f>MIN(F4:H4)</f>
        <v>347.74</v>
      </c>
      <c r="N4" s="5">
        <f>M4*E4</f>
        <v>27819.200000000001</v>
      </c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s="3" customFormat="1" x14ac:dyDescent="0.25">
      <c r="A5" s="23">
        <v>2</v>
      </c>
      <c r="B5" s="27" t="s">
        <v>19</v>
      </c>
      <c r="C5" s="38" t="s">
        <v>53</v>
      </c>
      <c r="D5" s="25" t="s">
        <v>49</v>
      </c>
      <c r="E5" s="26">
        <v>30</v>
      </c>
      <c r="F5" s="24">
        <v>20.2</v>
      </c>
      <c r="G5" s="24">
        <v>20</v>
      </c>
      <c r="H5" s="20">
        <v>15.45</v>
      </c>
      <c r="I5" s="22">
        <f>COUNT(F5:H5)</f>
        <v>3</v>
      </c>
      <c r="J5" s="5">
        <f>IF(ISERR(AVERAGE(F5:H5)),"",AVERAGE(F5:H5))</f>
        <v>18.55</v>
      </c>
      <c r="K5" s="5">
        <f>IF(ISERR(STDEV(F5:H5)),"",STDEV(F5:H5))</f>
        <v>2.6865405264019113</v>
      </c>
      <c r="L5" s="21">
        <f t="shared" ref="L5:L64" si="1">IF(ISERR(K5/J5),"",K5/J5)</f>
        <v>0.14482698255535909</v>
      </c>
      <c r="M5" s="5">
        <f>MIN(F5:H5)</f>
        <v>15.45</v>
      </c>
      <c r="N5" s="5">
        <f>M5*E5</f>
        <v>463.5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</row>
    <row r="6" spans="1:46" s="3" customFormat="1" x14ac:dyDescent="0.25">
      <c r="A6" s="19">
        <v>3</v>
      </c>
      <c r="B6" s="27" t="s">
        <v>19</v>
      </c>
      <c r="C6" s="38" t="s">
        <v>53</v>
      </c>
      <c r="D6" s="25" t="s">
        <v>49</v>
      </c>
      <c r="E6" s="26">
        <v>40</v>
      </c>
      <c r="F6" s="24">
        <v>33.56</v>
      </c>
      <c r="G6" s="24">
        <v>32.9</v>
      </c>
      <c r="H6" s="20">
        <v>28.810000000000002</v>
      </c>
      <c r="I6" s="22">
        <f>COUNT(F6:H6)</f>
        <v>3</v>
      </c>
      <c r="J6" s="5">
        <f>IF(ISERR(AVERAGE(F6:H6)),"",AVERAGE(F6:H6))</f>
        <v>31.756666666666671</v>
      </c>
      <c r="K6" s="5">
        <f>IF(ISERR(STDEV(F6:H6)),"",STDEV(F6:H6))</f>
        <v>2.5731368664206977</v>
      </c>
      <c r="L6" s="21">
        <f t="shared" si="1"/>
        <v>8.1026667358686813E-2</v>
      </c>
      <c r="M6" s="5">
        <f>MIN(F6:H6)</f>
        <v>28.810000000000002</v>
      </c>
      <c r="N6" s="5">
        <f>M6*E6</f>
        <v>1152.4000000000001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</row>
    <row r="7" spans="1:46" s="3" customFormat="1" x14ac:dyDescent="0.25">
      <c r="A7" s="23">
        <v>4</v>
      </c>
      <c r="B7" s="27" t="s">
        <v>20</v>
      </c>
      <c r="C7" s="38" t="s">
        <v>53</v>
      </c>
      <c r="D7" s="25" t="s">
        <v>49</v>
      </c>
      <c r="E7" s="26">
        <v>12</v>
      </c>
      <c r="F7" s="24">
        <v>101.49</v>
      </c>
      <c r="G7" s="24">
        <v>99.5</v>
      </c>
      <c r="H7" s="20">
        <v>96.74</v>
      </c>
      <c r="I7" s="22">
        <f>COUNT(F7:H7)</f>
        <v>3</v>
      </c>
      <c r="J7" s="5">
        <f>IF(ISERR(AVERAGE(F7:H7)),"",AVERAGE(F7:H7))</f>
        <v>99.243333333333339</v>
      </c>
      <c r="K7" s="5">
        <f>IF(ISERR(STDEV(F7:H7)),"",STDEV(F7:H7))</f>
        <v>2.3853790753952158</v>
      </c>
      <c r="L7" s="21">
        <f t="shared" si="1"/>
        <v>2.4035660585717419E-2</v>
      </c>
      <c r="M7" s="5">
        <f>MIN(F7:H7)</f>
        <v>96.74</v>
      </c>
      <c r="N7" s="5">
        <f>M7*E7</f>
        <v>1160.8799999999999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</row>
    <row r="8" spans="1:46" s="3" customFormat="1" x14ac:dyDescent="0.25">
      <c r="A8" s="19">
        <v>5</v>
      </c>
      <c r="B8" s="27" t="s">
        <v>21</v>
      </c>
      <c r="C8" s="38" t="s">
        <v>54</v>
      </c>
      <c r="D8" s="25" t="s">
        <v>49</v>
      </c>
      <c r="E8" s="26">
        <v>2</v>
      </c>
      <c r="F8" s="24">
        <v>200.94</v>
      </c>
      <c r="G8" s="24">
        <v>197</v>
      </c>
      <c r="H8" s="20">
        <v>196.19</v>
      </c>
      <c r="I8" s="22">
        <f>COUNT(F8:H8)</f>
        <v>3</v>
      </c>
      <c r="J8" s="5">
        <f>IF(ISERR(AVERAGE(F8:H8)),"",AVERAGE(F8:H8))</f>
        <v>198.04333333333332</v>
      </c>
      <c r="K8" s="5">
        <f>IF(ISERR(STDEV(F8:H8)),"",STDEV(F8:H8))</f>
        <v>2.541069328714455</v>
      </c>
      <c r="L8" s="21">
        <f t="shared" si="1"/>
        <v>1.2830875374317683E-2</v>
      </c>
      <c r="M8" s="5">
        <f>MIN(F8:H8)</f>
        <v>196.19</v>
      </c>
      <c r="N8" s="5">
        <f>M8*E8</f>
        <v>392.38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</row>
    <row r="9" spans="1:46" s="3" customFormat="1" x14ac:dyDescent="0.25">
      <c r="A9" s="23">
        <v>6</v>
      </c>
      <c r="B9" s="27" t="s">
        <v>22</v>
      </c>
      <c r="C9" s="38" t="s">
        <v>53</v>
      </c>
      <c r="D9" s="25" t="s">
        <v>49</v>
      </c>
      <c r="E9" s="26">
        <v>1</v>
      </c>
      <c r="F9" s="24">
        <v>634.28</v>
      </c>
      <c r="G9" s="24">
        <v>628</v>
      </c>
      <c r="H9" s="20">
        <v>629.53</v>
      </c>
      <c r="I9" s="22">
        <f>COUNT(F9:H9)</f>
        <v>3</v>
      </c>
      <c r="J9" s="5">
        <f>IF(ISERR(AVERAGE(F9:H9)),"",AVERAGE(F9:H9))</f>
        <v>630.60333333333335</v>
      </c>
      <c r="K9" s="5">
        <f>IF(ISERR(STDEV(F9:H9)),"",STDEV(F9:H9))</f>
        <v>3.2746959146359318</v>
      </c>
      <c r="L9" s="21">
        <f t="shared" si="1"/>
        <v>5.1929568740559547E-3</v>
      </c>
      <c r="M9" s="5">
        <f>MIN(F9:H9)</f>
        <v>628</v>
      </c>
      <c r="N9" s="5">
        <f>M9*E9</f>
        <v>628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</row>
    <row r="10" spans="1:46" s="3" customFormat="1" x14ac:dyDescent="0.25">
      <c r="A10" s="19">
        <v>7</v>
      </c>
      <c r="B10" s="27" t="s">
        <v>23</v>
      </c>
      <c r="C10" s="38" t="s">
        <v>53</v>
      </c>
      <c r="D10" s="25" t="s">
        <v>49</v>
      </c>
      <c r="E10" s="26">
        <v>10</v>
      </c>
      <c r="F10" s="24">
        <v>28.7</v>
      </c>
      <c r="G10" s="24">
        <v>28.14</v>
      </c>
      <c r="H10" s="20">
        <v>23.95</v>
      </c>
      <c r="I10" s="22">
        <f>COUNT(F10:H10)</f>
        <v>3</v>
      </c>
      <c r="J10" s="5">
        <f>IF(ISERR(AVERAGE(F10:H10)),"",AVERAGE(F10:H10))</f>
        <v>26.930000000000003</v>
      </c>
      <c r="K10" s="5">
        <f>IF(ISERR(STDEV(F10:H10)),"",STDEV(F10:H10))</f>
        <v>2.5959006144303758</v>
      </c>
      <c r="L10" s="21">
        <f t="shared" si="1"/>
        <v>9.6394378552928914E-2</v>
      </c>
      <c r="M10" s="5">
        <f>MIN(F10:H10)</f>
        <v>23.95</v>
      </c>
      <c r="N10" s="5">
        <f>M10*E10</f>
        <v>239.5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</row>
    <row r="11" spans="1:46" s="3" customFormat="1" x14ac:dyDescent="0.25">
      <c r="A11" s="23">
        <v>8</v>
      </c>
      <c r="B11" s="27" t="s">
        <v>24</v>
      </c>
      <c r="C11" s="38" t="s">
        <v>53</v>
      </c>
      <c r="D11" s="25" t="s">
        <v>50</v>
      </c>
      <c r="E11" s="26">
        <v>1</v>
      </c>
      <c r="F11" s="24">
        <v>1263.1500000000001</v>
      </c>
      <c r="G11" s="24">
        <v>1203</v>
      </c>
      <c r="H11" s="20">
        <v>1258.4000000000001</v>
      </c>
      <c r="I11" s="22">
        <f>COUNT(F11:H11)</f>
        <v>3</v>
      </c>
      <c r="J11" s="5">
        <f>IF(ISERR(AVERAGE(F11:H11)),"",AVERAGE(F11:H11))</f>
        <v>1241.5166666666667</v>
      </c>
      <c r="K11" s="5">
        <f>IF(ISERR(STDEV(F11:H11)),"",STDEV(F11:H11))</f>
        <v>33.440855750613451</v>
      </c>
      <c r="L11" s="21">
        <f t="shared" si="1"/>
        <v>2.6935486770707968E-2</v>
      </c>
      <c r="M11" s="5">
        <f>MIN(F11:H11)</f>
        <v>1203</v>
      </c>
      <c r="N11" s="5">
        <f>M11*E11</f>
        <v>1203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</row>
    <row r="12" spans="1:46" s="3" customFormat="1" x14ac:dyDescent="0.25">
      <c r="A12" s="19">
        <v>9</v>
      </c>
      <c r="B12" s="27" t="s">
        <v>25</v>
      </c>
      <c r="C12" s="38" t="s">
        <v>53</v>
      </c>
      <c r="D12" s="25" t="s">
        <v>49</v>
      </c>
      <c r="E12" s="26">
        <v>5</v>
      </c>
      <c r="F12" s="24">
        <v>562.38</v>
      </c>
      <c r="G12" s="24">
        <v>546</v>
      </c>
      <c r="H12" s="20">
        <v>557.63</v>
      </c>
      <c r="I12" s="22">
        <f>COUNT(F12:H12)</f>
        <v>3</v>
      </c>
      <c r="J12" s="5">
        <f>IF(ISERR(AVERAGE(F12:H12)),"",AVERAGE(F12:H12))</f>
        <v>555.3366666666667</v>
      </c>
      <c r="K12" s="5">
        <f>IF(ISERR(STDEV(F12:H12)),"",STDEV(F12:H12))</f>
        <v>8.4273740473135099</v>
      </c>
      <c r="L12" s="21">
        <f t="shared" si="1"/>
        <v>1.5175252334584144E-2</v>
      </c>
      <c r="M12" s="5">
        <f>MIN(F12:H12)</f>
        <v>546</v>
      </c>
      <c r="N12" s="5">
        <f>M12*E12</f>
        <v>2730</v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</row>
    <row r="13" spans="1:46" s="3" customFormat="1" x14ac:dyDescent="0.25">
      <c r="A13" s="23">
        <v>10</v>
      </c>
      <c r="B13" s="27" t="s">
        <v>25</v>
      </c>
      <c r="C13" s="38" t="s">
        <v>53</v>
      </c>
      <c r="D13" s="25" t="s">
        <v>49</v>
      </c>
      <c r="E13" s="26">
        <v>5</v>
      </c>
      <c r="F13" s="24">
        <v>649.74</v>
      </c>
      <c r="G13" s="24">
        <v>637</v>
      </c>
      <c r="H13" s="20">
        <v>644.99</v>
      </c>
      <c r="I13" s="22">
        <f>COUNT(F13:H13)</f>
        <v>3</v>
      </c>
      <c r="J13" s="5">
        <f>IF(ISERR(AVERAGE(F13:H13)),"",AVERAGE(F13:H13))</f>
        <v>643.91</v>
      </c>
      <c r="K13" s="5">
        <f>IF(ISERR(STDEV(F13:H13)),"",STDEV(F13:H13))</f>
        <v>6.4382994649208474</v>
      </c>
      <c r="L13" s="21">
        <f t="shared" si="1"/>
        <v>9.9987567593620968E-3</v>
      </c>
      <c r="M13" s="5">
        <f>MIN(F13:H13)</f>
        <v>637</v>
      </c>
      <c r="N13" s="5">
        <f>M13*E13</f>
        <v>3185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</row>
    <row r="14" spans="1:46" s="3" customFormat="1" x14ac:dyDescent="0.25">
      <c r="A14" s="19">
        <v>11</v>
      </c>
      <c r="B14" s="27" t="s">
        <v>26</v>
      </c>
      <c r="C14" s="38" t="s">
        <v>53</v>
      </c>
      <c r="D14" s="25" t="s">
        <v>49</v>
      </c>
      <c r="E14" s="26">
        <v>6</v>
      </c>
      <c r="F14" s="24">
        <v>180.96</v>
      </c>
      <c r="G14" s="24">
        <v>174</v>
      </c>
      <c r="H14" s="20">
        <v>176.21</v>
      </c>
      <c r="I14" s="22">
        <f>COUNT(F14:H14)</f>
        <v>3</v>
      </c>
      <c r="J14" s="5">
        <f>IF(ISERR(AVERAGE(F14:H14)),"",AVERAGE(F14:H14))</f>
        <v>177.0566666666667</v>
      </c>
      <c r="K14" s="5">
        <f>IF(ISERR(STDEV(F14:H14)),"",STDEV(F14:H14))</f>
        <v>3.5564073632436086</v>
      </c>
      <c r="L14" s="21">
        <f t="shared" si="1"/>
        <v>2.0086266336070982E-2</v>
      </c>
      <c r="M14" s="5">
        <f>MIN(F14:H14)</f>
        <v>174</v>
      </c>
      <c r="N14" s="5">
        <f>M14*E14</f>
        <v>1044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</row>
    <row r="15" spans="1:46" s="3" customFormat="1" x14ac:dyDescent="0.25">
      <c r="A15" s="23">
        <v>12</v>
      </c>
      <c r="B15" s="27" t="s">
        <v>27</v>
      </c>
      <c r="C15" s="38" t="s">
        <v>53</v>
      </c>
      <c r="D15" s="25" t="s">
        <v>49</v>
      </c>
      <c r="E15" s="26">
        <v>10</v>
      </c>
      <c r="F15" s="24">
        <v>47.37</v>
      </c>
      <c r="G15" s="24">
        <v>46.9</v>
      </c>
      <c r="H15" s="20">
        <v>42.62</v>
      </c>
      <c r="I15" s="22">
        <f>COUNT(F15:H15)</f>
        <v>3</v>
      </c>
      <c r="J15" s="5">
        <f>IF(ISERR(AVERAGE(F15:H15)),"",AVERAGE(F15:H15))</f>
        <v>45.629999999999995</v>
      </c>
      <c r="K15" s="5">
        <f>IF(ISERR(STDEV(F15:H15)),"",STDEV(F15:H15))</f>
        <v>2.6173077770869821</v>
      </c>
      <c r="L15" s="21">
        <f t="shared" si="1"/>
        <v>5.735936395106251E-2</v>
      </c>
      <c r="M15" s="5">
        <f>MIN(F15:H15)</f>
        <v>42.62</v>
      </c>
      <c r="N15" s="5">
        <f>M15*E15</f>
        <v>426.2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</row>
    <row r="16" spans="1:46" s="3" customFormat="1" x14ac:dyDescent="0.25">
      <c r="A16" s="19">
        <v>13</v>
      </c>
      <c r="B16" s="27" t="s">
        <v>27</v>
      </c>
      <c r="C16" s="38" t="s">
        <v>53</v>
      </c>
      <c r="D16" s="25" t="s">
        <v>49</v>
      </c>
      <c r="E16" s="26">
        <v>10</v>
      </c>
      <c r="F16" s="24">
        <v>40.53</v>
      </c>
      <c r="G16" s="24">
        <v>38.6</v>
      </c>
      <c r="H16" s="20">
        <v>35.78</v>
      </c>
      <c r="I16" s="22">
        <f>COUNT(F16:H16)</f>
        <v>3</v>
      </c>
      <c r="J16" s="5">
        <f>IF(ISERR(AVERAGE(F16:H16)),"",AVERAGE(F16:H16))</f>
        <v>38.303333333333335</v>
      </c>
      <c r="K16" s="5">
        <f>IF(ISERR(STDEV(F16:H16)),"",STDEV(F16:H16))</f>
        <v>2.388856072126015</v>
      </c>
      <c r="L16" s="21">
        <f t="shared" si="1"/>
        <v>6.2366793284988641E-2</v>
      </c>
      <c r="M16" s="5">
        <f>MIN(F16:H16)</f>
        <v>35.78</v>
      </c>
      <c r="N16" s="5">
        <f>M16*E16</f>
        <v>357.8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</row>
    <row r="17" spans="1:46" s="3" customFormat="1" x14ac:dyDescent="0.25">
      <c r="A17" s="23">
        <v>14</v>
      </c>
      <c r="B17" s="27" t="s">
        <v>27</v>
      </c>
      <c r="C17" s="38" t="s">
        <v>53</v>
      </c>
      <c r="D17" s="25" t="s">
        <v>49</v>
      </c>
      <c r="E17" s="26">
        <v>10</v>
      </c>
      <c r="F17" s="24">
        <v>38.99</v>
      </c>
      <c r="G17" s="24">
        <v>38.6</v>
      </c>
      <c r="H17" s="20">
        <v>34.24</v>
      </c>
      <c r="I17" s="22">
        <f>COUNT(F17:H17)</f>
        <v>3</v>
      </c>
      <c r="J17" s="5">
        <f>IF(ISERR(AVERAGE(F17:H17)),"",AVERAGE(F17:H17))</f>
        <v>37.276666666666671</v>
      </c>
      <c r="K17" s="5">
        <f>IF(ISERR(STDEV(F17:H17)),"",STDEV(F17:H17))</f>
        <v>2.6370501196096621</v>
      </c>
      <c r="L17" s="21">
        <f t="shared" si="1"/>
        <v>7.0742648294992272E-2</v>
      </c>
      <c r="M17" s="5">
        <f>MIN(F17:H17)</f>
        <v>34.24</v>
      </c>
      <c r="N17" s="5">
        <f>M17*E17</f>
        <v>342.40000000000003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</row>
    <row r="18" spans="1:46" s="3" customFormat="1" x14ac:dyDescent="0.25">
      <c r="A18" s="19">
        <v>15</v>
      </c>
      <c r="B18" s="27" t="s">
        <v>27</v>
      </c>
      <c r="C18" s="38" t="s">
        <v>53</v>
      </c>
      <c r="D18" s="25" t="s">
        <v>49</v>
      </c>
      <c r="E18" s="26">
        <v>10</v>
      </c>
      <c r="F18" s="24">
        <v>37.369999999999997</v>
      </c>
      <c r="G18" s="24">
        <v>37</v>
      </c>
      <c r="H18" s="20">
        <v>32.619999999999997</v>
      </c>
      <c r="I18" s="22">
        <f>COUNT(F18:H18)</f>
        <v>3</v>
      </c>
      <c r="J18" s="5">
        <f>IF(ISERR(AVERAGE(F18:H18)),"",AVERAGE(F18:H18))</f>
        <v>35.663333333333334</v>
      </c>
      <c r="K18" s="5">
        <f>IF(ISERR(STDEV(F18:H18)),"",STDEV(F18:H18))</f>
        <v>2.6420888201067991</v>
      </c>
      <c r="L18" s="21">
        <f t="shared" si="1"/>
        <v>7.4084180393685362E-2</v>
      </c>
      <c r="M18" s="5">
        <f>MIN(F18:H18)</f>
        <v>32.619999999999997</v>
      </c>
      <c r="N18" s="5">
        <f>M18*E18</f>
        <v>326.2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</row>
    <row r="19" spans="1:46" s="3" customFormat="1" x14ac:dyDescent="0.25">
      <c r="A19" s="23">
        <v>16</v>
      </c>
      <c r="B19" s="27" t="s">
        <v>28</v>
      </c>
      <c r="C19" s="38" t="s">
        <v>53</v>
      </c>
      <c r="D19" s="25" t="s">
        <v>50</v>
      </c>
      <c r="E19" s="26">
        <v>1</v>
      </c>
      <c r="F19" s="24">
        <v>544.87</v>
      </c>
      <c r="G19" s="24">
        <v>529</v>
      </c>
      <c r="H19" s="20">
        <v>540.12</v>
      </c>
      <c r="I19" s="22">
        <f>COUNT(F19:H19)</f>
        <v>3</v>
      </c>
      <c r="J19" s="5">
        <f>IF(ISERR(AVERAGE(F19:H19)),"",AVERAGE(F19:H19))</f>
        <v>537.99666666666656</v>
      </c>
      <c r="K19" s="5">
        <f>IF(ISERR(STDEV(F19:H19)),"",STDEV(F19:H19))</f>
        <v>8.1452828884780519</v>
      </c>
      <c r="L19" s="21">
        <f t="shared" si="1"/>
        <v>1.5140024823842874E-2</v>
      </c>
      <c r="M19" s="5">
        <f>MIN(F19:H19)</f>
        <v>529</v>
      </c>
      <c r="N19" s="5">
        <f>M19*E19</f>
        <v>529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</row>
    <row r="20" spans="1:46" s="3" customFormat="1" x14ac:dyDescent="0.25">
      <c r="A20" s="19">
        <v>17</v>
      </c>
      <c r="B20" s="27" t="s">
        <v>29</v>
      </c>
      <c r="C20" s="38" t="s">
        <v>53</v>
      </c>
      <c r="D20" s="25" t="s">
        <v>50</v>
      </c>
      <c r="E20" s="26">
        <v>1</v>
      </c>
      <c r="F20" s="24">
        <v>579.74</v>
      </c>
      <c r="G20" s="24">
        <v>574</v>
      </c>
      <c r="H20" s="20">
        <v>574.99</v>
      </c>
      <c r="I20" s="22">
        <f>COUNT(F20:H20)</f>
        <v>3</v>
      </c>
      <c r="J20" s="5">
        <f>IF(ISERR(AVERAGE(F20:H20)),"",AVERAGE(F20:H20))</f>
        <v>576.24333333333334</v>
      </c>
      <c r="K20" s="5">
        <f>IF(ISERR(STDEV(F20:H20)),"",STDEV(F20:H20))</f>
        <v>3.0683926302436189</v>
      </c>
      <c r="L20" s="21">
        <f t="shared" si="1"/>
        <v>5.3248210482440038E-3</v>
      </c>
      <c r="M20" s="5">
        <f>MIN(F20:H20)</f>
        <v>574</v>
      </c>
      <c r="N20" s="5">
        <f>M20*E20</f>
        <v>574</v>
      </c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</row>
    <row r="21" spans="1:46" s="3" customFormat="1" x14ac:dyDescent="0.25">
      <c r="A21" s="23">
        <v>18</v>
      </c>
      <c r="B21" s="27" t="s">
        <v>28</v>
      </c>
      <c r="C21" s="38" t="s">
        <v>53</v>
      </c>
      <c r="D21" s="25" t="s">
        <v>50</v>
      </c>
      <c r="E21" s="26">
        <v>2</v>
      </c>
      <c r="F21" s="24">
        <v>537.67999999999995</v>
      </c>
      <c r="G21" s="24">
        <v>517</v>
      </c>
      <c r="H21" s="20">
        <v>532.92999999999995</v>
      </c>
      <c r="I21" s="22">
        <f>COUNT(F21:H21)</f>
        <v>3</v>
      </c>
      <c r="J21" s="5">
        <f>IF(ISERR(AVERAGE(F21:H21)),"",AVERAGE(F21:H21))</f>
        <v>529.20333333333326</v>
      </c>
      <c r="K21" s="5">
        <f>IF(ISERR(STDEV(F21:H21)),"",STDEV(F21:H21))</f>
        <v>10.831972735071517</v>
      </c>
      <c r="L21" s="21">
        <f t="shared" si="1"/>
        <v>2.0468451449168597E-2</v>
      </c>
      <c r="M21" s="5">
        <f>MIN(F21:H21)</f>
        <v>517</v>
      </c>
      <c r="N21" s="5">
        <f>M21*E21</f>
        <v>1034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</row>
    <row r="22" spans="1:46" s="3" customFormat="1" x14ac:dyDescent="0.25">
      <c r="A22" s="19">
        <v>19</v>
      </c>
      <c r="B22" s="27" t="s">
        <v>30</v>
      </c>
      <c r="C22" s="38" t="s">
        <v>53</v>
      </c>
      <c r="D22" s="25" t="s">
        <v>49</v>
      </c>
      <c r="E22" s="26">
        <v>1</v>
      </c>
      <c r="F22" s="24">
        <v>429.51</v>
      </c>
      <c r="G22" s="24">
        <v>417</v>
      </c>
      <c r="H22" s="20">
        <v>424.76</v>
      </c>
      <c r="I22" s="22">
        <f>COUNT(F22:H22)</f>
        <v>3</v>
      </c>
      <c r="J22" s="5">
        <f>IF(ISERR(AVERAGE(F22:H22)),"",AVERAGE(F22:H22))</f>
        <v>423.75666666666666</v>
      </c>
      <c r="K22" s="5">
        <f>IF(ISERR(STDEV(F22:H22)),"",STDEV(F22:H22))</f>
        <v>6.3150640007313674</v>
      </c>
      <c r="L22" s="21">
        <f t="shared" si="1"/>
        <v>1.4902571446029642E-2</v>
      </c>
      <c r="M22" s="5">
        <f>MIN(F22:H22)</f>
        <v>417</v>
      </c>
      <c r="N22" s="5">
        <f>M22*E22</f>
        <v>417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</row>
    <row r="23" spans="1:46" s="3" customFormat="1" x14ac:dyDescent="0.25">
      <c r="A23" s="23">
        <v>20</v>
      </c>
      <c r="B23" s="27" t="s">
        <v>30</v>
      </c>
      <c r="C23" s="38" t="s">
        <v>53</v>
      </c>
      <c r="D23" s="25" t="s">
        <v>49</v>
      </c>
      <c r="E23" s="26">
        <v>1</v>
      </c>
      <c r="F23" s="24">
        <v>426.22</v>
      </c>
      <c r="G23" s="24">
        <v>422</v>
      </c>
      <c r="H23" s="20">
        <v>421.47</v>
      </c>
      <c r="I23" s="22">
        <f>COUNT(F23:H23)</f>
        <v>3</v>
      </c>
      <c r="J23" s="5">
        <f>IF(ISERR(AVERAGE(F23:H23)),"",AVERAGE(F23:H23))</f>
        <v>423.23</v>
      </c>
      <c r="K23" s="5">
        <f>IF(ISERR(STDEV(F23:H23)),"",STDEV(F23:H23))</f>
        <v>2.6029406447324215</v>
      </c>
      <c r="L23" s="21">
        <f t="shared" si="1"/>
        <v>6.1501799133625249E-3</v>
      </c>
      <c r="M23" s="5">
        <f>MIN(F23:H23)</f>
        <v>421.47</v>
      </c>
      <c r="N23" s="5">
        <f>M23*E23</f>
        <v>421.47</v>
      </c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</row>
    <row r="24" spans="1:46" s="3" customFormat="1" x14ac:dyDescent="0.25">
      <c r="A24" s="19">
        <v>21</v>
      </c>
      <c r="B24" s="27" t="s">
        <v>31</v>
      </c>
      <c r="C24" s="38" t="s">
        <v>53</v>
      </c>
      <c r="D24" s="25" t="s">
        <v>50</v>
      </c>
      <c r="E24" s="26">
        <v>1</v>
      </c>
      <c r="F24" s="24">
        <v>1314.56</v>
      </c>
      <c r="G24" s="24">
        <v>1264</v>
      </c>
      <c r="H24" s="20">
        <v>1309.81</v>
      </c>
      <c r="I24" s="22">
        <f>COUNT(F24:H24)</f>
        <v>3</v>
      </c>
      <c r="J24" s="5">
        <f>IF(ISERR(AVERAGE(F24:H24)),"",AVERAGE(F24:H24))</f>
        <v>1296.1233333333332</v>
      </c>
      <c r="K24" s="5">
        <f>IF(ISERR(STDEV(F24:H24)),"",STDEV(F24:H24))</f>
        <v>27.920817203895226</v>
      </c>
      <c r="L24" s="21">
        <f t="shared" si="1"/>
        <v>2.1541790419040804E-2</v>
      </c>
      <c r="M24" s="5">
        <f>MIN(F24:H24)</f>
        <v>1264</v>
      </c>
      <c r="N24" s="5">
        <f>M24*E24</f>
        <v>1264</v>
      </c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</row>
    <row r="25" spans="1:46" s="3" customFormat="1" x14ac:dyDescent="0.25">
      <c r="A25" s="23">
        <v>22</v>
      </c>
      <c r="B25" s="27" t="s">
        <v>31</v>
      </c>
      <c r="C25" s="38" t="s">
        <v>53</v>
      </c>
      <c r="D25" s="25" t="s">
        <v>50</v>
      </c>
      <c r="E25" s="26">
        <v>3</v>
      </c>
      <c r="F25" s="24">
        <v>837.29</v>
      </c>
      <c r="G25" s="24">
        <v>829</v>
      </c>
      <c r="H25" s="20">
        <v>832.54</v>
      </c>
      <c r="I25" s="22">
        <f>COUNT(F25:H25)</f>
        <v>3</v>
      </c>
      <c r="J25" s="5">
        <f>IF(ISERR(AVERAGE(F25:H25)),"",AVERAGE(F25:H25))</f>
        <v>832.94333333333327</v>
      </c>
      <c r="K25" s="5">
        <f>IF(ISERR(STDEV(F25:H25)),"",STDEV(F25:H25))</f>
        <v>4.1596914949708941</v>
      </c>
      <c r="L25" s="21">
        <f t="shared" si="1"/>
        <v>4.9939669705072708E-3</v>
      </c>
      <c r="M25" s="5">
        <f>MIN(F25:H25)</f>
        <v>829</v>
      </c>
      <c r="N25" s="5">
        <f>M25*E25</f>
        <v>2487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</row>
    <row r="26" spans="1:46" s="3" customFormat="1" x14ac:dyDescent="0.25">
      <c r="A26" s="19">
        <v>23</v>
      </c>
      <c r="B26" s="27" t="s">
        <v>31</v>
      </c>
      <c r="C26" s="38" t="s">
        <v>53</v>
      </c>
      <c r="D26" s="25" t="s">
        <v>50</v>
      </c>
      <c r="E26" s="26">
        <v>6</v>
      </c>
      <c r="F26" s="24">
        <v>659.36</v>
      </c>
      <c r="G26" s="24">
        <v>634</v>
      </c>
      <c r="H26" s="20">
        <v>654.61</v>
      </c>
      <c r="I26" s="22">
        <f>COUNT(F26:H26)</f>
        <v>3</v>
      </c>
      <c r="J26" s="5">
        <f>IF(ISERR(AVERAGE(F26:H26)),"",AVERAGE(F26:H26))</f>
        <v>649.32333333333338</v>
      </c>
      <c r="K26" s="5">
        <f>IF(ISERR(STDEV(F26:H26)),"",STDEV(F26:H26))</f>
        <v>13.481247469478985</v>
      </c>
      <c r="L26" s="21">
        <f t="shared" si="1"/>
        <v>2.0761994490899219E-2</v>
      </c>
      <c r="M26" s="5">
        <f>MIN(F26:H26)</f>
        <v>634</v>
      </c>
      <c r="N26" s="5">
        <f>M26*E26</f>
        <v>3804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</row>
    <row r="27" spans="1:46" s="3" customFormat="1" x14ac:dyDescent="0.25">
      <c r="A27" s="23">
        <v>24</v>
      </c>
      <c r="B27" s="27" t="s">
        <v>32</v>
      </c>
      <c r="C27" s="38" t="s">
        <v>53</v>
      </c>
      <c r="D27" s="25" t="s">
        <v>50</v>
      </c>
      <c r="E27" s="26">
        <v>10</v>
      </c>
      <c r="F27" s="24">
        <v>33.43</v>
      </c>
      <c r="G27" s="24">
        <v>33.1</v>
      </c>
      <c r="H27" s="20">
        <v>28.68</v>
      </c>
      <c r="I27" s="22">
        <f>COUNT(F27:H27)</f>
        <v>3</v>
      </c>
      <c r="J27" s="5">
        <f>IF(ISERR(AVERAGE(F27:H27)),"",AVERAGE(F27:H27))</f>
        <v>31.736666666666668</v>
      </c>
      <c r="K27" s="5">
        <f>IF(ISERR(STDEV(F27:H27)),"",STDEV(F27:H27))</f>
        <v>2.6522883201743612</v>
      </c>
      <c r="L27" s="21">
        <f t="shared" si="1"/>
        <v>8.3571735747537901E-2</v>
      </c>
      <c r="M27" s="5">
        <f>MIN(F27:H27)</f>
        <v>28.68</v>
      </c>
      <c r="N27" s="5">
        <f>M27*E27</f>
        <v>286.8</v>
      </c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</row>
    <row r="28" spans="1:46" s="3" customFormat="1" x14ac:dyDescent="0.25">
      <c r="A28" s="19">
        <v>25</v>
      </c>
      <c r="B28" s="27" t="s">
        <v>32</v>
      </c>
      <c r="C28" s="38" t="s">
        <v>53</v>
      </c>
      <c r="D28" s="25" t="s">
        <v>50</v>
      </c>
      <c r="E28" s="26">
        <v>10</v>
      </c>
      <c r="F28" s="24">
        <v>58.5</v>
      </c>
      <c r="G28" s="24">
        <v>56.8</v>
      </c>
      <c r="H28" s="20">
        <v>53.75</v>
      </c>
      <c r="I28" s="22">
        <f>COUNT(F28:H28)</f>
        <v>3</v>
      </c>
      <c r="J28" s="5">
        <f>IF(ISERR(AVERAGE(F28:H28)),"",AVERAGE(F28:H28))</f>
        <v>56.35</v>
      </c>
      <c r="K28" s="5">
        <f>IF(ISERR(STDEV(F28:H28)),"",STDEV(F28:H28))</f>
        <v>2.4067613093117477</v>
      </c>
      <c r="L28" s="21">
        <f t="shared" si="1"/>
        <v>4.2710937166135714E-2</v>
      </c>
      <c r="M28" s="5">
        <f>MIN(F28:H28)</f>
        <v>53.75</v>
      </c>
      <c r="N28" s="5">
        <f>M28*E28</f>
        <v>537.5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</row>
    <row r="29" spans="1:46" s="3" customFormat="1" x14ac:dyDescent="0.25">
      <c r="A29" s="23">
        <v>26</v>
      </c>
      <c r="B29" s="27" t="s">
        <v>33</v>
      </c>
      <c r="C29" s="38" t="s">
        <v>53</v>
      </c>
      <c r="D29" s="25" t="s">
        <v>50</v>
      </c>
      <c r="E29" s="26">
        <v>3</v>
      </c>
      <c r="F29" s="24">
        <v>110.21</v>
      </c>
      <c r="G29" s="24">
        <v>107</v>
      </c>
      <c r="H29" s="20">
        <v>105.46</v>
      </c>
      <c r="I29" s="22">
        <f>COUNT(F29:H29)</f>
        <v>3</v>
      </c>
      <c r="J29" s="5">
        <f>IF(ISERR(AVERAGE(F29:H29)),"",AVERAGE(F29:H29))</f>
        <v>107.55666666666666</v>
      </c>
      <c r="K29" s="5">
        <f>IF(ISERR(STDEV(F29:H29)),"",STDEV(F29:H29))</f>
        <v>2.4234342023940592</v>
      </c>
      <c r="L29" s="21">
        <f t="shared" si="1"/>
        <v>2.253169680225053E-2</v>
      </c>
      <c r="M29" s="5">
        <f>MIN(F29:H29)</f>
        <v>105.46</v>
      </c>
      <c r="N29" s="5">
        <f>M29*E29</f>
        <v>316.38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</row>
    <row r="30" spans="1:46" s="3" customFormat="1" x14ac:dyDescent="0.25">
      <c r="A30" s="19">
        <v>27</v>
      </c>
      <c r="B30" s="27" t="s">
        <v>34</v>
      </c>
      <c r="C30" s="38" t="s">
        <v>53</v>
      </c>
      <c r="D30" s="25" t="s">
        <v>50</v>
      </c>
      <c r="E30" s="26">
        <v>2</v>
      </c>
      <c r="F30" s="24">
        <v>186.66</v>
      </c>
      <c r="G30" s="24">
        <v>183</v>
      </c>
      <c r="H30" s="20">
        <v>181.91</v>
      </c>
      <c r="I30" s="22">
        <f>COUNT(F30:H30)</f>
        <v>3</v>
      </c>
      <c r="J30" s="5">
        <f>IF(ISERR(AVERAGE(F30:H30)),"",AVERAGE(F30:H30))</f>
        <v>183.85666666666665</v>
      </c>
      <c r="K30" s="5">
        <f>IF(ISERR(STDEV(F30:H30)),"",STDEV(F30:H30))</f>
        <v>2.4881787181256354</v>
      </c>
      <c r="L30" s="21">
        <f t="shared" si="1"/>
        <v>1.3533252632262282E-2</v>
      </c>
      <c r="M30" s="5">
        <f>MIN(F30:H30)</f>
        <v>181.91</v>
      </c>
      <c r="N30" s="5">
        <f>M30*E30</f>
        <v>363.82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</row>
    <row r="31" spans="1:46" s="3" customFormat="1" x14ac:dyDescent="0.25">
      <c r="A31" s="23">
        <v>28</v>
      </c>
      <c r="B31" s="27" t="s">
        <v>35</v>
      </c>
      <c r="C31" s="38" t="s">
        <v>53</v>
      </c>
      <c r="D31" s="25" t="s">
        <v>50</v>
      </c>
      <c r="E31" s="26">
        <v>3</v>
      </c>
      <c r="F31" s="24">
        <v>158.57</v>
      </c>
      <c r="G31" s="24">
        <v>157</v>
      </c>
      <c r="H31" s="20">
        <v>153.82</v>
      </c>
      <c r="I31" s="22">
        <f>COUNT(F31:H31)</f>
        <v>3</v>
      </c>
      <c r="J31" s="5">
        <f>IF(ISERR(AVERAGE(F31:H31)),"",AVERAGE(F31:H31))</f>
        <v>156.46333333333334</v>
      </c>
      <c r="K31" s="5">
        <f>IF(ISERR(STDEV(F31:H31)),"",STDEV(F31:H31))</f>
        <v>2.4200482088862065</v>
      </c>
      <c r="L31" s="21">
        <f t="shared" si="1"/>
        <v>1.546719066588257E-2</v>
      </c>
      <c r="M31" s="5">
        <f>MIN(F31:H31)</f>
        <v>153.82</v>
      </c>
      <c r="N31" s="5">
        <f>M31*E31</f>
        <v>461.46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</row>
    <row r="32" spans="1:46" s="3" customFormat="1" x14ac:dyDescent="0.25">
      <c r="A32" s="19">
        <v>29</v>
      </c>
      <c r="B32" s="27" t="s">
        <v>35</v>
      </c>
      <c r="C32" s="38" t="s">
        <v>53</v>
      </c>
      <c r="D32" s="25" t="s">
        <v>50</v>
      </c>
      <c r="E32" s="26">
        <v>3</v>
      </c>
      <c r="F32" s="24">
        <v>190.32</v>
      </c>
      <c r="G32" s="24">
        <v>183</v>
      </c>
      <c r="H32" s="20">
        <v>185.57</v>
      </c>
      <c r="I32" s="22">
        <f>COUNT(F32:H32)</f>
        <v>3</v>
      </c>
      <c r="J32" s="5">
        <f>IF(ISERR(AVERAGE(F32:H32)),"",AVERAGE(F32:H32))</f>
        <v>186.29666666666665</v>
      </c>
      <c r="K32" s="5">
        <f>IF(ISERR(STDEV(F32:H32)),"",STDEV(F32:H32))</f>
        <v>3.7137088379857284</v>
      </c>
      <c r="L32" s="21">
        <f t="shared" si="1"/>
        <v>1.9934381566958051E-2</v>
      </c>
      <c r="M32" s="5">
        <f>MIN(F32:H32)</f>
        <v>183</v>
      </c>
      <c r="N32" s="5">
        <f>M32*E32</f>
        <v>549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</row>
    <row r="33" spans="1:46" s="3" customFormat="1" x14ac:dyDescent="0.25">
      <c r="A33" s="23">
        <v>30</v>
      </c>
      <c r="B33" s="27" t="s">
        <v>35</v>
      </c>
      <c r="C33" s="38" t="s">
        <v>53</v>
      </c>
      <c r="D33" s="25" t="s">
        <v>50</v>
      </c>
      <c r="E33" s="26">
        <v>2</v>
      </c>
      <c r="F33" s="24">
        <v>362.1</v>
      </c>
      <c r="G33" s="24">
        <v>355</v>
      </c>
      <c r="H33" s="20">
        <v>357.35</v>
      </c>
      <c r="I33" s="22">
        <f>COUNT(F33:H33)</f>
        <v>3</v>
      </c>
      <c r="J33" s="5">
        <f>IF(ISERR(AVERAGE(F33:H33)),"",AVERAGE(F33:H33))</f>
        <v>358.15000000000003</v>
      </c>
      <c r="K33" s="5">
        <f>IF(ISERR(STDEV(F33:H33)),"",STDEV(F33:H33))</f>
        <v>3.616973873281375</v>
      </c>
      <c r="L33" s="21">
        <f t="shared" si="1"/>
        <v>1.0099047531150006E-2</v>
      </c>
      <c r="M33" s="5">
        <f>MIN(F33:H33)</f>
        <v>355</v>
      </c>
      <c r="N33" s="5">
        <f>M33*E33</f>
        <v>710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</row>
    <row r="34" spans="1:46" s="3" customFormat="1" x14ac:dyDescent="0.25">
      <c r="A34" s="19">
        <v>31</v>
      </c>
      <c r="B34" s="27" t="s">
        <v>33</v>
      </c>
      <c r="C34" s="38" t="s">
        <v>53</v>
      </c>
      <c r="D34" s="25" t="s">
        <v>50</v>
      </c>
      <c r="E34" s="26">
        <v>4</v>
      </c>
      <c r="F34" s="24">
        <v>101.18</v>
      </c>
      <c r="G34" s="24">
        <v>99.2</v>
      </c>
      <c r="H34" s="20">
        <v>96.43</v>
      </c>
      <c r="I34" s="22">
        <f>COUNT(F34:H34)</f>
        <v>3</v>
      </c>
      <c r="J34" s="5">
        <f>IF(ISERR(AVERAGE(F34:H34)),"",AVERAGE(F34:H34))</f>
        <v>98.936666666666667</v>
      </c>
      <c r="K34" s="5">
        <f>IF(ISERR(STDEV(F34:H34)),"",STDEV(F34:H34))</f>
        <v>2.3859239999072335</v>
      </c>
      <c r="L34" s="21">
        <f t="shared" si="1"/>
        <v>2.4115669956274049E-2</v>
      </c>
      <c r="M34" s="5">
        <f>MIN(F34:H34)</f>
        <v>96.43</v>
      </c>
      <c r="N34" s="5">
        <f>M34*E34</f>
        <v>385.72</v>
      </c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</row>
    <row r="35" spans="1:46" s="3" customFormat="1" x14ac:dyDescent="0.25">
      <c r="A35" s="23">
        <v>32</v>
      </c>
      <c r="B35" s="27" t="s">
        <v>33</v>
      </c>
      <c r="C35" s="38" t="s">
        <v>53</v>
      </c>
      <c r="D35" s="25" t="s">
        <v>50</v>
      </c>
      <c r="E35" s="26">
        <v>5</v>
      </c>
      <c r="F35" s="24">
        <v>88.84</v>
      </c>
      <c r="G35" s="24">
        <v>87.1</v>
      </c>
      <c r="H35" s="20">
        <v>84.09</v>
      </c>
      <c r="I35" s="22">
        <f>COUNT(F35:H35)</f>
        <v>3</v>
      </c>
      <c r="J35" s="5">
        <f>IF(ISERR(AVERAGE(F35:H35)),"",AVERAGE(F35:H35))</f>
        <v>86.676666666666662</v>
      </c>
      <c r="K35" s="5">
        <f>IF(ISERR(STDEV(F35:H35)),"",STDEV(F35:H35))</f>
        <v>2.403129903549396</v>
      </c>
      <c r="L35" s="21">
        <f t="shared" si="1"/>
        <v>2.7725222899850743E-2</v>
      </c>
      <c r="M35" s="5">
        <f>MIN(F35:H35)</f>
        <v>84.09</v>
      </c>
      <c r="N35" s="5">
        <f>M35*E35</f>
        <v>420.45000000000005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</row>
    <row r="36" spans="1:46" s="3" customFormat="1" x14ac:dyDescent="0.25">
      <c r="A36" s="19">
        <v>33</v>
      </c>
      <c r="B36" s="27" t="s">
        <v>22</v>
      </c>
      <c r="C36" s="38" t="s">
        <v>53</v>
      </c>
      <c r="D36" s="25" t="s">
        <v>50</v>
      </c>
      <c r="E36" s="26">
        <v>1</v>
      </c>
      <c r="F36" s="24">
        <v>471.24</v>
      </c>
      <c r="G36" s="24">
        <v>462</v>
      </c>
      <c r="H36" s="20">
        <v>466.49</v>
      </c>
      <c r="I36" s="22">
        <f>COUNT(F36:H36)</f>
        <v>3</v>
      </c>
      <c r="J36" s="5">
        <f>IF(ISERR(AVERAGE(F36:H36)),"",AVERAGE(F36:H36))</f>
        <v>466.57666666666665</v>
      </c>
      <c r="K36" s="5">
        <f>IF(ISERR(STDEV(F36:H36)),"",STDEV(F36:H36))</f>
        <v>4.6206096278882267</v>
      </c>
      <c r="L36" s="21">
        <f t="shared" si="1"/>
        <v>9.9032162514661268E-3</v>
      </c>
      <c r="M36" s="5">
        <f>MIN(F36:H36)</f>
        <v>462</v>
      </c>
      <c r="N36" s="5">
        <f>M36*E36</f>
        <v>462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</row>
    <row r="37" spans="1:46" s="3" customFormat="1" x14ac:dyDescent="0.25">
      <c r="A37" s="23">
        <v>34</v>
      </c>
      <c r="B37" s="27" t="s">
        <v>22</v>
      </c>
      <c r="C37" s="38" t="s">
        <v>53</v>
      </c>
      <c r="D37" s="25" t="s">
        <v>49</v>
      </c>
      <c r="E37" s="26">
        <v>2</v>
      </c>
      <c r="F37" s="24">
        <v>520.79999999999995</v>
      </c>
      <c r="G37" s="24">
        <v>496</v>
      </c>
      <c r="H37" s="20">
        <v>516.04999999999995</v>
      </c>
      <c r="I37" s="22">
        <f>COUNT(F37:H37)</f>
        <v>3</v>
      </c>
      <c r="J37" s="5">
        <f>IF(ISERR(AVERAGE(F37:H37)),"",AVERAGE(F37:H37))</f>
        <v>510.95</v>
      </c>
      <c r="K37" s="5">
        <f>IF(ISERR(STDEV(F37:H37)),"",STDEV(F37:H37))</f>
        <v>13.16311133433123</v>
      </c>
      <c r="L37" s="21">
        <f t="shared" si="1"/>
        <v>2.576203412140372E-2</v>
      </c>
      <c r="M37" s="5">
        <f>MIN(F37:H37)</f>
        <v>496</v>
      </c>
      <c r="N37" s="5">
        <f>M37*E37</f>
        <v>992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</row>
    <row r="38" spans="1:46" s="3" customFormat="1" x14ac:dyDescent="0.25">
      <c r="A38" s="19">
        <v>35</v>
      </c>
      <c r="B38" s="27" t="s">
        <v>36</v>
      </c>
      <c r="C38" s="38" t="s">
        <v>53</v>
      </c>
      <c r="D38" s="25" t="s">
        <v>50</v>
      </c>
      <c r="E38" s="26">
        <v>2</v>
      </c>
      <c r="F38" s="24">
        <v>860.08</v>
      </c>
      <c r="G38" s="24">
        <v>827</v>
      </c>
      <c r="H38" s="20">
        <v>855.33</v>
      </c>
      <c r="I38" s="22">
        <f>COUNT(F38:H38)</f>
        <v>3</v>
      </c>
      <c r="J38" s="5">
        <f>IF(ISERR(AVERAGE(F38:H38)),"",AVERAGE(F38:H38))</f>
        <v>847.46999999999991</v>
      </c>
      <c r="K38" s="5">
        <f>IF(ISERR(STDEV(F38:H38)),"",STDEV(F38:H38))</f>
        <v>17.885924633633032</v>
      </c>
      <c r="L38" s="21">
        <f t="shared" si="1"/>
        <v>2.1105082933476151E-2</v>
      </c>
      <c r="M38" s="5">
        <f>MIN(F38:H38)</f>
        <v>827</v>
      </c>
      <c r="N38" s="5">
        <f>M38*E38</f>
        <v>1654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</row>
    <row r="39" spans="1:46" s="3" customFormat="1" x14ac:dyDescent="0.25">
      <c r="A39" s="23">
        <v>36</v>
      </c>
      <c r="B39" s="27" t="s">
        <v>37</v>
      </c>
      <c r="C39" s="38" t="s">
        <v>53</v>
      </c>
      <c r="D39" s="25" t="s">
        <v>49</v>
      </c>
      <c r="E39" s="26">
        <v>2</v>
      </c>
      <c r="F39" s="24">
        <v>292.95</v>
      </c>
      <c r="G39" s="24">
        <v>279</v>
      </c>
      <c r="H39" s="20">
        <v>288.2</v>
      </c>
      <c r="I39" s="22">
        <f>COUNT(F39:H39)</f>
        <v>3</v>
      </c>
      <c r="J39" s="5">
        <f>IF(ISERR(AVERAGE(F39:H39)),"",AVERAGE(F39:H39))</f>
        <v>286.7166666666667</v>
      </c>
      <c r="K39" s="5">
        <f>IF(ISERR(STDEV(F39:H39)),"",STDEV(F39:H39))</f>
        <v>7.0923080399354657</v>
      </c>
      <c r="L39" s="21">
        <f t="shared" si="1"/>
        <v>2.4736294971582161E-2</v>
      </c>
      <c r="M39" s="5">
        <f>MIN(F39:H39)</f>
        <v>279</v>
      </c>
      <c r="N39" s="5">
        <f>M39*E39</f>
        <v>558</v>
      </c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</row>
    <row r="40" spans="1:46" s="3" customFormat="1" x14ac:dyDescent="0.25">
      <c r="A40" s="19">
        <v>37</v>
      </c>
      <c r="B40" s="27" t="s">
        <v>33</v>
      </c>
      <c r="C40" s="38" t="s">
        <v>53</v>
      </c>
      <c r="D40" s="25" t="s">
        <v>50</v>
      </c>
      <c r="E40" s="26">
        <v>5</v>
      </c>
      <c r="F40" s="24">
        <v>46.66</v>
      </c>
      <c r="G40" s="24">
        <v>45.3</v>
      </c>
      <c r="H40" s="20">
        <v>41.91</v>
      </c>
      <c r="I40" s="22">
        <f>COUNT(F40:H40)</f>
        <v>3</v>
      </c>
      <c r="J40" s="5">
        <f>IF(ISERR(AVERAGE(F40:H40)),"",AVERAGE(F40:H40))</f>
        <v>44.623333333333335</v>
      </c>
      <c r="K40" s="5">
        <f>IF(ISERR(STDEV(F40:H40)),"",STDEV(F40:H40))</f>
        <v>2.4462283894463606</v>
      </c>
      <c r="L40" s="21">
        <f t="shared" si="1"/>
        <v>5.4819490314029141E-2</v>
      </c>
      <c r="M40" s="5">
        <f>MIN(F40:H40)</f>
        <v>41.91</v>
      </c>
      <c r="N40" s="5">
        <f>M40*E40</f>
        <v>209.54999999999998</v>
      </c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</row>
    <row r="41" spans="1:46" s="3" customFormat="1" x14ac:dyDescent="0.25">
      <c r="A41" s="23">
        <v>38</v>
      </c>
      <c r="B41" s="27" t="s">
        <v>38</v>
      </c>
      <c r="C41" s="38" t="s">
        <v>53</v>
      </c>
      <c r="D41" s="25" t="s">
        <v>49</v>
      </c>
      <c r="E41" s="26">
        <v>24</v>
      </c>
      <c r="F41" s="24">
        <v>46.51</v>
      </c>
      <c r="G41" s="24">
        <v>45.6</v>
      </c>
      <c r="H41" s="20">
        <v>41.76</v>
      </c>
      <c r="I41" s="22">
        <f>COUNT(F41:H41)</f>
        <v>3</v>
      </c>
      <c r="J41" s="5">
        <f>IF(ISERR(AVERAGE(F41:H41)),"",AVERAGE(F41:H41))</f>
        <v>44.623333333333335</v>
      </c>
      <c r="K41" s="5">
        <f>IF(ISERR(STDEV(F41:H41)),"",STDEV(F41:H41))</f>
        <v>2.5211174770988629</v>
      </c>
      <c r="L41" s="21">
        <f t="shared" si="1"/>
        <v>5.6497739831901012E-2</v>
      </c>
      <c r="M41" s="5">
        <f>MIN(F41:H41)</f>
        <v>41.76</v>
      </c>
      <c r="N41" s="5">
        <f>M41*E41</f>
        <v>1002.24</v>
      </c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</row>
    <row r="42" spans="1:46" s="3" customFormat="1" x14ac:dyDescent="0.25">
      <c r="A42" s="19">
        <v>39</v>
      </c>
      <c r="B42" s="27" t="s">
        <v>39</v>
      </c>
      <c r="C42" s="38" t="s">
        <v>55</v>
      </c>
      <c r="D42" s="25" t="s">
        <v>49</v>
      </c>
      <c r="E42" s="26">
        <v>3</v>
      </c>
      <c r="F42" s="24">
        <v>73.819999999999993</v>
      </c>
      <c r="G42" s="24">
        <v>70.3</v>
      </c>
      <c r="H42" s="20">
        <v>69.069999999999993</v>
      </c>
      <c r="I42" s="22">
        <f>COUNT(F42:H42)</f>
        <v>3</v>
      </c>
      <c r="J42" s="5">
        <f>IF(ISERR(AVERAGE(F42:H42)),"",AVERAGE(F42:H42))</f>
        <v>71.063333333333333</v>
      </c>
      <c r="K42" s="5">
        <f>IF(ISERR(STDEV(F42:H42)),"",STDEV(F42:H42))</f>
        <v>2.4652856494397013</v>
      </c>
      <c r="L42" s="21">
        <f t="shared" si="1"/>
        <v>3.4691387721371099E-2</v>
      </c>
      <c r="M42" s="5">
        <f>MIN(F42:H42)</f>
        <v>69.069999999999993</v>
      </c>
      <c r="N42" s="5">
        <f>M42*E42</f>
        <v>207.20999999999998</v>
      </c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</row>
    <row r="43" spans="1:46" s="3" customFormat="1" x14ac:dyDescent="0.25">
      <c r="A43" s="23">
        <v>40</v>
      </c>
      <c r="B43" s="27" t="s">
        <v>39</v>
      </c>
      <c r="C43" s="38" t="s">
        <v>55</v>
      </c>
      <c r="D43" s="25" t="s">
        <v>49</v>
      </c>
      <c r="E43" s="26">
        <v>3</v>
      </c>
      <c r="F43" s="24">
        <v>73.11</v>
      </c>
      <c r="G43" s="24">
        <v>70.3</v>
      </c>
      <c r="H43" s="20">
        <v>68.36</v>
      </c>
      <c r="I43" s="22">
        <f>COUNT(F43:H43)</f>
        <v>3</v>
      </c>
      <c r="J43" s="5">
        <f>IF(ISERR(AVERAGE(F43:H43)),"",AVERAGE(F43:H43))</f>
        <v>70.589999999999989</v>
      </c>
      <c r="K43" s="5">
        <f>IF(ISERR(STDEV(F43:H43)),"",STDEV(F43:H43))</f>
        <v>2.3882420312857744</v>
      </c>
      <c r="L43" s="21">
        <f t="shared" si="1"/>
        <v>3.3832582961974424E-2</v>
      </c>
      <c r="M43" s="5">
        <f>MIN(F43:H43)</f>
        <v>68.36</v>
      </c>
      <c r="N43" s="5">
        <f>M43*E43</f>
        <v>205.07999999999998</v>
      </c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</row>
    <row r="44" spans="1:46" s="3" customFormat="1" x14ac:dyDescent="0.25">
      <c r="A44" s="19">
        <v>41</v>
      </c>
      <c r="B44" s="27" t="s">
        <v>39</v>
      </c>
      <c r="C44" s="38" t="s">
        <v>55</v>
      </c>
      <c r="D44" s="25" t="s">
        <v>49</v>
      </c>
      <c r="E44" s="26">
        <v>3</v>
      </c>
      <c r="F44" s="24">
        <v>72.11</v>
      </c>
      <c r="G44" s="24">
        <v>70.3</v>
      </c>
      <c r="H44" s="20">
        <v>67.36</v>
      </c>
      <c r="I44" s="22">
        <f>COUNT(F44:H44)</f>
        <v>3</v>
      </c>
      <c r="J44" s="5">
        <f>IF(ISERR(AVERAGE(F44:H44)),"",AVERAGE(F44:H44))</f>
        <v>69.923333333333332</v>
      </c>
      <c r="K44" s="5">
        <f>IF(ISERR(STDEV(F44:H44)),"",STDEV(F44:H44))</f>
        <v>2.397297089084566</v>
      </c>
      <c r="L44" s="21">
        <f t="shared" si="1"/>
        <v>3.4284651128634686E-2</v>
      </c>
      <c r="M44" s="5">
        <f>MIN(F44:H44)</f>
        <v>67.36</v>
      </c>
      <c r="N44" s="5">
        <f>M44*E44</f>
        <v>202.07999999999998</v>
      </c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</row>
    <row r="45" spans="1:46" s="3" customFormat="1" x14ac:dyDescent="0.25">
      <c r="A45" s="23">
        <v>42</v>
      </c>
      <c r="B45" s="27" t="s">
        <v>40</v>
      </c>
      <c r="C45" s="38" t="s">
        <v>56</v>
      </c>
      <c r="D45" s="25" t="s">
        <v>49</v>
      </c>
      <c r="E45" s="26">
        <v>5</v>
      </c>
      <c r="F45" s="24">
        <v>246.17</v>
      </c>
      <c r="G45" s="24">
        <v>239</v>
      </c>
      <c r="H45" s="20">
        <v>241.42</v>
      </c>
      <c r="I45" s="22">
        <f>COUNT(F45:H45)</f>
        <v>3</v>
      </c>
      <c r="J45" s="5">
        <f>IF(ISERR(AVERAGE(F45:H45)),"",AVERAGE(F45:H45))</f>
        <v>242.19666666666663</v>
      </c>
      <c r="K45" s="5">
        <f>IF(ISERR(STDEV(F45:H45)),"",STDEV(F45:H45))</f>
        <v>3.6475516902894318</v>
      </c>
      <c r="L45" s="21">
        <f t="shared" si="1"/>
        <v>1.5060288568337436E-2</v>
      </c>
      <c r="M45" s="5">
        <f>MIN(F45:H45)</f>
        <v>239</v>
      </c>
      <c r="N45" s="5">
        <f>M45*E45</f>
        <v>1195</v>
      </c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</row>
    <row r="46" spans="1:46" s="3" customFormat="1" x14ac:dyDescent="0.25">
      <c r="A46" s="19">
        <v>43</v>
      </c>
      <c r="B46" s="27" t="s">
        <v>41</v>
      </c>
      <c r="C46" s="38" t="s">
        <v>53</v>
      </c>
      <c r="D46" s="25" t="s">
        <v>49</v>
      </c>
      <c r="E46" s="26">
        <v>4</v>
      </c>
      <c r="F46" s="24">
        <v>442</v>
      </c>
      <c r="G46" s="24">
        <v>425</v>
      </c>
      <c r="H46" s="20">
        <v>437.25</v>
      </c>
      <c r="I46" s="22">
        <f>COUNT(F46:H46)</f>
        <v>3</v>
      </c>
      <c r="J46" s="5">
        <f>IF(ISERR(AVERAGE(F46:H46)),"",AVERAGE(F46:H46))</f>
        <v>434.75</v>
      </c>
      <c r="K46" s="5">
        <f>IF(ISERR(STDEV(F46:H46)),"",STDEV(F46:H46))</f>
        <v>8.771402396424417</v>
      </c>
      <c r="L46" s="21">
        <f t="shared" si="1"/>
        <v>2.0175738692178074E-2</v>
      </c>
      <c r="M46" s="5">
        <f>MIN(F46:H46)</f>
        <v>425</v>
      </c>
      <c r="N46" s="5">
        <f>M46*E46</f>
        <v>1700</v>
      </c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</row>
    <row r="47" spans="1:46" s="3" customFormat="1" x14ac:dyDescent="0.25">
      <c r="A47" s="23">
        <v>44</v>
      </c>
      <c r="B47" s="27" t="s">
        <v>42</v>
      </c>
      <c r="C47" s="38" t="s">
        <v>53</v>
      </c>
      <c r="D47" s="25" t="s">
        <v>49</v>
      </c>
      <c r="E47" s="26">
        <v>2</v>
      </c>
      <c r="F47" s="24">
        <v>77.069999999999993</v>
      </c>
      <c r="G47" s="24">
        <v>73.400000000000006</v>
      </c>
      <c r="H47" s="20">
        <v>72.319999999999993</v>
      </c>
      <c r="I47" s="22">
        <f>COUNT(F47:H47)</f>
        <v>3</v>
      </c>
      <c r="J47" s="5">
        <f>IF(ISERR(AVERAGE(F47:H47)),"",AVERAGE(F47:H47))</f>
        <v>74.263333333333335</v>
      </c>
      <c r="K47" s="5">
        <f>IF(ISERR(STDEV(F47:H47)),"",STDEV(F47:H47))</f>
        <v>2.4899062900706368</v>
      </c>
      <c r="L47" s="21">
        <f t="shared" si="1"/>
        <v>3.3528070695327032E-2</v>
      </c>
      <c r="M47" s="5">
        <f>MIN(F47:H47)</f>
        <v>72.319999999999993</v>
      </c>
      <c r="N47" s="5">
        <f>M47*E47</f>
        <v>144.63999999999999</v>
      </c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</row>
    <row r="48" spans="1:46" s="3" customFormat="1" x14ac:dyDescent="0.25">
      <c r="A48" s="19">
        <v>45</v>
      </c>
      <c r="B48" s="27" t="s">
        <v>43</v>
      </c>
      <c r="C48" s="38" t="s">
        <v>53</v>
      </c>
      <c r="D48" s="25" t="s">
        <v>49</v>
      </c>
      <c r="E48" s="26">
        <v>2</v>
      </c>
      <c r="F48" s="24">
        <v>331.5</v>
      </c>
      <c r="G48" s="24">
        <v>325</v>
      </c>
      <c r="H48" s="20">
        <v>326.75</v>
      </c>
      <c r="I48" s="22">
        <f>COUNT(F48:H48)</f>
        <v>3</v>
      </c>
      <c r="J48" s="5">
        <f>IF(ISERR(AVERAGE(F48:H48)),"",AVERAGE(F48:H48))</f>
        <v>327.75</v>
      </c>
      <c r="K48" s="5">
        <f>IF(ISERR(STDEV(F48:H48)),"",STDEV(F48:H48))</f>
        <v>3.3634060117684275</v>
      </c>
      <c r="L48" s="21">
        <f t="shared" si="1"/>
        <v>1.0262108350170641E-2</v>
      </c>
      <c r="M48" s="5">
        <f>MIN(F48:H48)</f>
        <v>325</v>
      </c>
      <c r="N48" s="5">
        <f>M48*E48</f>
        <v>650</v>
      </c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</row>
    <row r="49" spans="1:46" s="3" customFormat="1" x14ac:dyDescent="0.25">
      <c r="A49" s="23">
        <v>46</v>
      </c>
      <c r="B49" s="27" t="s">
        <v>57</v>
      </c>
      <c r="C49" s="38" t="s">
        <v>53</v>
      </c>
      <c r="D49" s="25" t="s">
        <v>49</v>
      </c>
      <c r="E49" s="26">
        <v>3</v>
      </c>
      <c r="F49" s="24">
        <v>660.45</v>
      </c>
      <c r="G49" s="24">
        <v>629</v>
      </c>
      <c r="H49" s="20">
        <v>655.7</v>
      </c>
      <c r="I49" s="22">
        <f>COUNT(F49:H49)</f>
        <v>3</v>
      </c>
      <c r="J49" s="5">
        <f>IF(ISERR(AVERAGE(F49:H49)),"",AVERAGE(F49:H49))</f>
        <v>648.38333333333333</v>
      </c>
      <c r="K49" s="5">
        <f>IF(ISERR(STDEV(F49:H49)),"",STDEV(F49:H49))</f>
        <v>16.953637761062794</v>
      </c>
      <c r="L49" s="21">
        <f t="shared" si="1"/>
        <v>2.6147553290588581E-2</v>
      </c>
      <c r="M49" s="5">
        <f>MIN(F49:H49)</f>
        <v>629</v>
      </c>
      <c r="N49" s="5">
        <f>M49*E49</f>
        <v>1887</v>
      </c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</row>
    <row r="50" spans="1:46" s="3" customFormat="1" x14ac:dyDescent="0.25">
      <c r="A50" s="19">
        <v>47</v>
      </c>
      <c r="B50" s="27" t="s">
        <v>58</v>
      </c>
      <c r="C50" s="38" t="s">
        <v>53</v>
      </c>
      <c r="D50" s="25" t="s">
        <v>49</v>
      </c>
      <c r="E50" s="26">
        <v>3</v>
      </c>
      <c r="F50" s="24">
        <v>654.16</v>
      </c>
      <c r="G50" s="24">
        <v>629</v>
      </c>
      <c r="H50" s="20">
        <v>649.41</v>
      </c>
      <c r="I50" s="22">
        <f>COUNT(F50:H50)</f>
        <v>3</v>
      </c>
      <c r="J50" s="5">
        <f>IF(ISERR(AVERAGE(F50:H50)),"",AVERAGE(F50:H50))</f>
        <v>644.18999999999994</v>
      </c>
      <c r="K50" s="5">
        <f>IF(ISERR(STDEV(F50:H50)),"",STDEV(F50:H50))</f>
        <v>13.367598886860703</v>
      </c>
      <c r="L50" s="21">
        <f t="shared" si="1"/>
        <v>2.0751018933638683E-2</v>
      </c>
      <c r="M50" s="5">
        <f>MIN(F50:H50)</f>
        <v>629</v>
      </c>
      <c r="N50" s="5">
        <f>M50*E50</f>
        <v>1887</v>
      </c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</row>
    <row r="51" spans="1:46" s="3" customFormat="1" x14ac:dyDescent="0.25">
      <c r="A51" s="23">
        <v>48</v>
      </c>
      <c r="B51" s="27" t="s">
        <v>59</v>
      </c>
      <c r="C51" s="38" t="s">
        <v>53</v>
      </c>
      <c r="D51" s="25" t="s">
        <v>49</v>
      </c>
      <c r="E51" s="26">
        <v>3</v>
      </c>
      <c r="F51" s="24">
        <v>660.45</v>
      </c>
      <c r="G51" s="24">
        <v>629</v>
      </c>
      <c r="H51" s="20">
        <v>655.7</v>
      </c>
      <c r="I51" s="22">
        <f>COUNT(F51:H51)</f>
        <v>3</v>
      </c>
      <c r="J51" s="5">
        <f>IF(ISERR(AVERAGE(F51:H51)),"",AVERAGE(F51:H51))</f>
        <v>648.38333333333333</v>
      </c>
      <c r="K51" s="5">
        <f>IF(ISERR(STDEV(F51:H51)),"",STDEV(F51:H51))</f>
        <v>16.953637761062794</v>
      </c>
      <c r="L51" s="21">
        <f t="shared" si="1"/>
        <v>2.6147553290588581E-2</v>
      </c>
      <c r="M51" s="5">
        <f>MIN(F51:H51)</f>
        <v>629</v>
      </c>
      <c r="N51" s="5">
        <f>M51*E51</f>
        <v>1887</v>
      </c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</row>
    <row r="52" spans="1:46" s="3" customFormat="1" x14ac:dyDescent="0.25">
      <c r="A52" s="19">
        <v>49</v>
      </c>
      <c r="B52" s="27" t="s">
        <v>60</v>
      </c>
      <c r="C52" s="38" t="s">
        <v>53</v>
      </c>
      <c r="D52" s="25" t="s">
        <v>49</v>
      </c>
      <c r="E52" s="26">
        <v>3</v>
      </c>
      <c r="F52" s="24">
        <v>647.87</v>
      </c>
      <c r="G52" s="24">
        <v>629</v>
      </c>
      <c r="H52" s="20">
        <v>643.12</v>
      </c>
      <c r="I52" s="22">
        <f>COUNT(F52:H52)</f>
        <v>3</v>
      </c>
      <c r="J52" s="5">
        <f>IF(ISERR(AVERAGE(F52:H52)),"",AVERAGE(F52:H52))</f>
        <v>639.99666666666656</v>
      </c>
      <c r="K52" s="5">
        <f>IF(ISERR(STDEV(F52:H52)),"",STDEV(F52:H52))</f>
        <v>9.8150717436671542</v>
      </c>
      <c r="L52" s="21">
        <f t="shared" si="1"/>
        <v>1.5336129475154281E-2</v>
      </c>
      <c r="M52" s="5">
        <f>MIN(F52:H52)</f>
        <v>629</v>
      </c>
      <c r="N52" s="5">
        <f>M52*E52</f>
        <v>1887</v>
      </c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</row>
    <row r="53" spans="1:46" s="3" customFormat="1" x14ac:dyDescent="0.25">
      <c r="A53" s="23">
        <v>50</v>
      </c>
      <c r="B53" s="27" t="s">
        <v>61</v>
      </c>
      <c r="C53" s="38" t="s">
        <v>53</v>
      </c>
      <c r="D53" s="25" t="s">
        <v>49</v>
      </c>
      <c r="E53" s="26">
        <v>5</v>
      </c>
      <c r="F53" s="24">
        <v>517.65</v>
      </c>
      <c r="G53" s="24">
        <v>493</v>
      </c>
      <c r="H53" s="20">
        <v>512.9</v>
      </c>
      <c r="I53" s="22">
        <f>COUNT(F53:H53)</f>
        <v>3</v>
      </c>
      <c r="J53" s="5">
        <f>IF(ISERR(AVERAGE(F53:H53)),"",AVERAGE(F53:H53))</f>
        <v>507.84999999999997</v>
      </c>
      <c r="K53" s="5">
        <f>IF(ISERR(STDEV(F53:H53)),"",STDEV(F53:H53))</f>
        <v>13.07793944014116</v>
      </c>
      <c r="L53" s="21">
        <f t="shared" si="1"/>
        <v>2.5751579088591436E-2</v>
      </c>
      <c r="M53" s="5">
        <f>MIN(F53:H53)</f>
        <v>493</v>
      </c>
      <c r="N53" s="5">
        <f>M53*E53</f>
        <v>2465</v>
      </c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</row>
    <row r="54" spans="1:46" s="3" customFormat="1" x14ac:dyDescent="0.25">
      <c r="A54" s="19">
        <v>51</v>
      </c>
      <c r="B54" s="27" t="s">
        <v>62</v>
      </c>
      <c r="C54" s="38" t="s">
        <v>53</v>
      </c>
      <c r="D54" s="25" t="s">
        <v>49</v>
      </c>
      <c r="E54" s="26">
        <v>1</v>
      </c>
      <c r="F54" s="24">
        <v>621.91999999999996</v>
      </c>
      <c r="G54" s="24">
        <v>598</v>
      </c>
      <c r="H54" s="20">
        <v>617.16999999999996</v>
      </c>
      <c r="I54" s="22">
        <f>COUNT(F54:H54)</f>
        <v>3</v>
      </c>
      <c r="J54" s="5">
        <f>IF(ISERR(AVERAGE(F54:H54)),"",AVERAGE(F54:H54))</f>
        <v>612.36333333333334</v>
      </c>
      <c r="K54" s="5">
        <f>IF(ISERR(STDEV(F54:H54)),"",STDEV(F54:H54))</f>
        <v>12.663713252175791</v>
      </c>
      <c r="L54" s="21">
        <f t="shared" si="1"/>
        <v>2.0680064534958752E-2</v>
      </c>
      <c r="M54" s="5">
        <f>MIN(F54:H54)</f>
        <v>598</v>
      </c>
      <c r="N54" s="5">
        <f>M54*E54</f>
        <v>598</v>
      </c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</row>
    <row r="55" spans="1:46" s="3" customFormat="1" x14ac:dyDescent="0.25">
      <c r="A55" s="23">
        <v>52</v>
      </c>
      <c r="B55" s="27" t="s">
        <v>63</v>
      </c>
      <c r="C55" s="38" t="s">
        <v>53</v>
      </c>
      <c r="D55" s="25" t="s">
        <v>49</v>
      </c>
      <c r="E55" s="26">
        <v>1</v>
      </c>
      <c r="F55" s="24">
        <v>627.9</v>
      </c>
      <c r="G55" s="24">
        <v>598</v>
      </c>
      <c r="H55" s="20">
        <v>623.15</v>
      </c>
      <c r="I55" s="22">
        <f>COUNT(F55:H55)</f>
        <v>3</v>
      </c>
      <c r="J55" s="5">
        <f>IF(ISERR(AVERAGE(F55:H55)),"",AVERAGE(F55:H55))</f>
        <v>616.35</v>
      </c>
      <c r="K55" s="5">
        <f>IF(ISERR(STDEV(F55:H55)),"",STDEV(F55:H55))</f>
        <v>16.068058376792123</v>
      </c>
      <c r="L55" s="21">
        <f t="shared" si="1"/>
        <v>2.6069698023512815E-2</v>
      </c>
      <c r="M55" s="5">
        <f>MIN(F55:H55)</f>
        <v>598</v>
      </c>
      <c r="N55" s="5">
        <f>M55*E55</f>
        <v>598</v>
      </c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</row>
    <row r="56" spans="1:46" s="3" customFormat="1" x14ac:dyDescent="0.25">
      <c r="A56" s="19">
        <v>53</v>
      </c>
      <c r="B56" s="27" t="s">
        <v>64</v>
      </c>
      <c r="C56" s="38" t="s">
        <v>53</v>
      </c>
      <c r="D56" s="25" t="s">
        <v>49</v>
      </c>
      <c r="E56" s="26">
        <v>2</v>
      </c>
      <c r="F56" s="24">
        <v>618.12</v>
      </c>
      <c r="G56" s="24">
        <v>612</v>
      </c>
      <c r="H56" s="20">
        <v>613.37</v>
      </c>
      <c r="I56" s="22">
        <f>COUNT(F56:H56)</f>
        <v>3</v>
      </c>
      <c r="J56" s="5">
        <f>IF(ISERR(AVERAGE(F56:H56)),"",AVERAGE(F56:H56))</f>
        <v>614.49666666666656</v>
      </c>
      <c r="K56" s="5">
        <f>IF(ISERR(STDEV(F56:H56)),"",STDEV(F56:H56))</f>
        <v>3.2117959669526557</v>
      </c>
      <c r="L56" s="21">
        <f t="shared" si="1"/>
        <v>5.2267101534903739E-3</v>
      </c>
      <c r="M56" s="5">
        <f>MIN(F56:H56)</f>
        <v>612</v>
      </c>
      <c r="N56" s="5">
        <f>M56*E56</f>
        <v>1224</v>
      </c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</row>
    <row r="57" spans="1:46" s="3" customFormat="1" x14ac:dyDescent="0.25">
      <c r="A57" s="23">
        <v>54</v>
      </c>
      <c r="B57" s="27" t="s">
        <v>65</v>
      </c>
      <c r="C57" s="38" t="s">
        <v>53</v>
      </c>
      <c r="D57" s="25" t="s">
        <v>49</v>
      </c>
      <c r="E57" s="26">
        <v>2</v>
      </c>
      <c r="F57" s="24">
        <v>636.48</v>
      </c>
      <c r="G57" s="24">
        <v>612</v>
      </c>
      <c r="H57" s="20">
        <v>631.73</v>
      </c>
      <c r="I57" s="22">
        <f>COUNT(F57:H57)</f>
        <v>3</v>
      </c>
      <c r="J57" s="5">
        <f>IF(ISERR(AVERAGE(F57:H57)),"",AVERAGE(F57:H57))</f>
        <v>626.73666666666668</v>
      </c>
      <c r="K57" s="5">
        <f>IF(ISERR(STDEV(F57:H57)),"",STDEV(F57:H57))</f>
        <v>12.98143417860036</v>
      </c>
      <c r="L57" s="21">
        <f t="shared" si="1"/>
        <v>2.0712740883093418E-2</v>
      </c>
      <c r="M57" s="5">
        <f>MIN(F57:H57)</f>
        <v>612</v>
      </c>
      <c r="N57" s="5">
        <f>M57*E57</f>
        <v>1224</v>
      </c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</row>
    <row r="58" spans="1:46" s="3" customFormat="1" x14ac:dyDescent="0.25">
      <c r="A58" s="19">
        <v>55</v>
      </c>
      <c r="B58" s="27" t="s">
        <v>44</v>
      </c>
      <c r="C58" s="38" t="s">
        <v>53</v>
      </c>
      <c r="D58" s="25" t="s">
        <v>49</v>
      </c>
      <c r="E58" s="26">
        <v>5</v>
      </c>
      <c r="F58" s="24">
        <v>295.36</v>
      </c>
      <c r="G58" s="24">
        <v>284</v>
      </c>
      <c r="H58" s="20">
        <v>290.61</v>
      </c>
      <c r="I58" s="22">
        <f>COUNT(F58:H58)</f>
        <v>3</v>
      </c>
      <c r="J58" s="5">
        <f>IF(ISERR(AVERAGE(F58:H58)),"",AVERAGE(F58:H58))</f>
        <v>289.99</v>
      </c>
      <c r="K58" s="5">
        <f>IF(ISERR(STDEV(F58:H58)),"",STDEV(F58:H58))</f>
        <v>5.7053220767981259</v>
      </c>
      <c r="L58" s="21">
        <f t="shared" si="1"/>
        <v>1.9674202823539176E-2</v>
      </c>
      <c r="M58" s="5">
        <f>MIN(F58:H58)</f>
        <v>284</v>
      </c>
      <c r="N58" s="5">
        <f>M58*E58</f>
        <v>1420</v>
      </c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</row>
    <row r="59" spans="1:46" s="3" customFormat="1" x14ac:dyDescent="0.25">
      <c r="A59" s="23">
        <v>56</v>
      </c>
      <c r="B59" s="27" t="s">
        <v>45</v>
      </c>
      <c r="C59" s="38" t="s">
        <v>53</v>
      </c>
      <c r="D59" s="25" t="s">
        <v>49</v>
      </c>
      <c r="E59" s="26">
        <v>1</v>
      </c>
      <c r="F59" s="24">
        <v>241.5</v>
      </c>
      <c r="G59" s="24">
        <v>230</v>
      </c>
      <c r="H59" s="20">
        <v>236.75</v>
      </c>
      <c r="I59" s="22">
        <f>COUNT(F59:H59)</f>
        <v>3</v>
      </c>
      <c r="J59" s="5">
        <f>IF(ISERR(AVERAGE(F59:H59)),"",AVERAGE(F59:H59))</f>
        <v>236.08333333333334</v>
      </c>
      <c r="K59" s="5">
        <f>IF(ISERR(STDEV(F59:H59)),"",STDEV(F59:H59))</f>
        <v>5.7789128158619363</v>
      </c>
      <c r="L59" s="21">
        <f t="shared" si="1"/>
        <v>2.4478275252503789E-2</v>
      </c>
      <c r="M59" s="5">
        <f>MIN(F59:H59)</f>
        <v>230</v>
      </c>
      <c r="N59" s="5">
        <f>M59*E59</f>
        <v>230</v>
      </c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</row>
    <row r="60" spans="1:46" s="3" customFormat="1" x14ac:dyDescent="0.25">
      <c r="A60" s="19">
        <v>57</v>
      </c>
      <c r="B60" s="27" t="s">
        <v>46</v>
      </c>
      <c r="C60" s="38" t="s">
        <v>53</v>
      </c>
      <c r="D60" s="25" t="s">
        <v>49</v>
      </c>
      <c r="E60" s="26">
        <v>3</v>
      </c>
      <c r="F60" s="24">
        <v>160.16</v>
      </c>
      <c r="G60" s="24">
        <v>154</v>
      </c>
      <c r="H60" s="20">
        <v>155.41</v>
      </c>
      <c r="I60" s="22">
        <f>COUNT(F60:H60)</f>
        <v>3</v>
      </c>
      <c r="J60" s="5">
        <f>IF(ISERR(AVERAGE(F60:H60)),"",AVERAGE(F60:H60))</f>
        <v>156.52333333333331</v>
      </c>
      <c r="K60" s="5">
        <f>IF(ISERR(STDEV(F60:H60)),"",STDEV(F60:H60))</f>
        <v>3.2273880047700065</v>
      </c>
      <c r="L60" s="21">
        <f t="shared" si="1"/>
        <v>2.0619213353302003E-2</v>
      </c>
      <c r="M60" s="5">
        <f>MIN(F60:H60)</f>
        <v>154</v>
      </c>
      <c r="N60" s="5">
        <f>M60*E60</f>
        <v>462</v>
      </c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</row>
    <row r="61" spans="1:46" s="3" customFormat="1" x14ac:dyDescent="0.25">
      <c r="A61" s="23">
        <v>58</v>
      </c>
      <c r="B61" s="27" t="s">
        <v>47</v>
      </c>
      <c r="C61" s="38" t="s">
        <v>53</v>
      </c>
      <c r="D61" s="25" t="s">
        <v>49</v>
      </c>
      <c r="E61" s="26">
        <v>3</v>
      </c>
      <c r="F61" s="24">
        <v>81.78</v>
      </c>
      <c r="G61" s="24">
        <v>79.400000000000006</v>
      </c>
      <c r="H61" s="20">
        <v>77.03</v>
      </c>
      <c r="I61" s="22">
        <f>COUNT(F61:H61)</f>
        <v>3</v>
      </c>
      <c r="J61" s="5">
        <f>IF(ISERR(AVERAGE(F61:H61)),"",AVERAGE(F61:H61))</f>
        <v>79.403333333333336</v>
      </c>
      <c r="K61" s="5">
        <f>IF(ISERR(STDEV(F61:H61)),"",STDEV(F61:H61))</f>
        <v>2.375001754385317</v>
      </c>
      <c r="L61" s="21">
        <f t="shared" si="1"/>
        <v>2.9910605193551702E-2</v>
      </c>
      <c r="M61" s="5">
        <f>MIN(F61:H61)</f>
        <v>77.03</v>
      </c>
      <c r="N61" s="5">
        <f>M61*E61</f>
        <v>231.09</v>
      </c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</row>
    <row r="62" spans="1:46" s="3" customFormat="1" ht="12.75" customHeight="1" x14ac:dyDescent="0.25">
      <c r="A62" s="19">
        <v>59</v>
      </c>
      <c r="B62" s="27" t="s">
        <v>48</v>
      </c>
      <c r="C62" s="38" t="s">
        <v>53</v>
      </c>
      <c r="D62" s="25" t="s">
        <v>49</v>
      </c>
      <c r="E62" s="26">
        <v>1</v>
      </c>
      <c r="F62" s="24">
        <v>366.18</v>
      </c>
      <c r="G62" s="24">
        <v>359</v>
      </c>
      <c r="H62" s="20">
        <v>361.43</v>
      </c>
      <c r="I62" s="22">
        <f>COUNT(F62:H62)</f>
        <v>3</v>
      </c>
      <c r="J62" s="5">
        <f>IF(ISERR(AVERAGE(F62:H62)),"",AVERAGE(F62:H62))</f>
        <v>362.20333333333338</v>
      </c>
      <c r="K62" s="5">
        <f>IF(ISERR(STDEV(F62:H62)),"",STDEV(F62:H62))</f>
        <v>3.6519355598549867</v>
      </c>
      <c r="L62" s="21">
        <f t="shared" si="1"/>
        <v>1.0082556464200549E-2</v>
      </c>
      <c r="M62" s="5">
        <f>MIN(F62:H62)</f>
        <v>359</v>
      </c>
      <c r="N62" s="5">
        <f>M62*E62</f>
        <v>359</v>
      </c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</row>
    <row r="63" spans="1:46" s="3" customFormat="1" x14ac:dyDescent="0.25">
      <c r="A63" s="23">
        <v>60</v>
      </c>
      <c r="B63" s="27" t="s">
        <v>28</v>
      </c>
      <c r="C63" s="38" t="s">
        <v>53</v>
      </c>
      <c r="D63" s="25" t="s">
        <v>50</v>
      </c>
      <c r="E63" s="26">
        <v>2</v>
      </c>
      <c r="F63" s="24">
        <v>433.5</v>
      </c>
      <c r="G63" s="24">
        <v>425</v>
      </c>
      <c r="H63" s="20">
        <v>428.75</v>
      </c>
      <c r="I63" s="22">
        <f>COUNT(F63:H63)</f>
        <v>3</v>
      </c>
      <c r="J63" s="5">
        <f>IF(ISERR(AVERAGE(F63:H63)),"",AVERAGE(F63:H63))</f>
        <v>429.08333333333331</v>
      </c>
      <c r="K63" s="5">
        <f>IF(ISERR(STDEV(F63:H63)),"",STDEV(F63:H63))</f>
        <v>4.2597926397106862</v>
      </c>
      <c r="L63" s="21">
        <f t="shared" si="1"/>
        <v>9.9276581232332958E-3</v>
      </c>
      <c r="M63" s="5">
        <f>MIN(F63:H63)</f>
        <v>425</v>
      </c>
      <c r="N63" s="5">
        <f>M63*E63</f>
        <v>850</v>
      </c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</row>
    <row r="64" spans="1:46" s="3" customFormat="1" x14ac:dyDescent="0.25">
      <c r="A64" s="19">
        <v>61</v>
      </c>
      <c r="B64" s="27" t="s">
        <v>25</v>
      </c>
      <c r="C64" s="38" t="s">
        <v>53</v>
      </c>
      <c r="D64" s="25" t="s">
        <v>49</v>
      </c>
      <c r="E64" s="26">
        <v>3</v>
      </c>
      <c r="F64" s="24">
        <v>251.49</v>
      </c>
      <c r="G64" s="24">
        <v>249</v>
      </c>
      <c r="H64" s="20">
        <v>246.74</v>
      </c>
      <c r="I64" s="22">
        <f>COUNT(F64:H64)</f>
        <v>3</v>
      </c>
      <c r="J64" s="5">
        <f>IF(ISERR(AVERAGE(F64:H64)),"",AVERAGE(F64:H64))</f>
        <v>249.07666666666668</v>
      </c>
      <c r="K64" s="5">
        <f>IF(ISERR(STDEV(F64:H64)),"",STDEV(F64:H64))</f>
        <v>2.3759278889169457</v>
      </c>
      <c r="L64" s="21">
        <f t="shared" si="1"/>
        <v>9.5389420482995015E-3</v>
      </c>
      <c r="M64" s="5">
        <f>MIN(F64:H64)</f>
        <v>246.74</v>
      </c>
      <c r="N64" s="5">
        <f>M64*E64</f>
        <v>740.22</v>
      </c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</row>
    <row r="65" spans="1:46" s="14" customFormat="1" x14ac:dyDescent="0.25">
      <c r="A65" s="28" t="s">
        <v>16</v>
      </c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4">
        <f>SUM(N4:N64)</f>
        <v>83163.17</v>
      </c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</row>
    <row r="66" spans="1:46" s="14" customFormat="1" x14ac:dyDescent="0.25">
      <c r="A66" s="15"/>
      <c r="B66" s="16"/>
      <c r="C66" s="16"/>
      <c r="D66" s="16"/>
      <c r="E66" s="16"/>
      <c r="F66" s="16"/>
      <c r="G66" s="16"/>
      <c r="H66" s="16"/>
      <c r="I66" s="16"/>
      <c r="J66" s="17"/>
      <c r="K66" s="17"/>
      <c r="L66" s="18"/>
      <c r="M66" s="18"/>
      <c r="N66" s="17">
        <v>352.49</v>
      </c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</row>
    <row r="67" spans="1:46" x14ac:dyDescent="0.25">
      <c r="H67" s="6"/>
    </row>
    <row r="68" spans="1:46" s="14" customFormat="1" ht="65.25" customHeight="1" x14ac:dyDescent="0.25">
      <c r="A68" s="29" t="s">
        <v>9</v>
      </c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</row>
    <row r="69" spans="1:46" x14ac:dyDescent="0.25">
      <c r="K69" s="12"/>
    </row>
  </sheetData>
  <mergeCells count="13">
    <mergeCell ref="A65:M65"/>
    <mergeCell ref="A68:N68"/>
    <mergeCell ref="A1:N1"/>
    <mergeCell ref="A2:A3"/>
    <mergeCell ref="B2:B3"/>
    <mergeCell ref="F2:H2"/>
    <mergeCell ref="I2:I3"/>
    <mergeCell ref="J2:L2"/>
    <mergeCell ref="M2:M3"/>
    <mergeCell ref="N2:N3"/>
    <mergeCell ref="D2:D3"/>
    <mergeCell ref="E2:E3"/>
    <mergeCell ref="C2:C3"/>
  </mergeCells>
  <phoneticPr fontId="11" type="noConversion"/>
  <conditionalFormatting sqref="L66 L4:L64">
    <cfRule type="cellIs" dxfId="2" priority="10" stopIfTrue="1" operator="greaterThanOrEqual">
      <formula>0.33</formula>
    </cfRule>
    <cfRule type="cellIs" dxfId="1" priority="11" stopIfTrue="1" operator="greaterThanOrEqual">
      <formula>0.33</formula>
    </cfRule>
    <cfRule type="cellIs" dxfId="0" priority="12" stopIfTrue="1" operator="between">
      <formula>33</formula>
      <formula>100</formula>
    </cfRule>
  </conditionalFormatting>
  <pageMargins left="0.59055118110236227" right="0.19685039370078741" top="0.39370078740157483" bottom="0.39370078740157483" header="0" footer="0"/>
  <pageSetup paperSize="9" scale="5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2024-01-15T16:59:06Z</cp:lastPrinted>
  <dcterms:created xsi:type="dcterms:W3CDTF">2022-04-11T10:29:27Z</dcterms:created>
  <dcterms:modified xsi:type="dcterms:W3CDTF">2026-10-16T11:39:30Z</dcterms:modified>
</cp:coreProperties>
</file>