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20.54.44\Share-oep\ОГЗ\ЗАКУПКИ 2026\05. Май\ЭМ\542 625,50 ремонт VipNet coordinator\размещение\"/>
    </mc:Choice>
  </mc:AlternateContent>
  <xr:revisionPtr revIDLastSave="0" documentId="13_ncr:1_{617DD69E-40C8-4D09-A9CA-3F3C8AA78EA0}" xr6:coauthVersionLast="47" xr6:coauthVersionMax="47" xr10:uidLastSave="{00000000-0000-0000-0000-000000000000}"/>
  <bookViews>
    <workbookView showVerticalScroll="0" xWindow="-120" yWindow="-120" windowWidth="29040" windowHeight="15840" xr2:uid="{00000000-000D-0000-FFFF-FFFF00000000}"/>
  </bookViews>
  <sheets>
    <sheet name="Расчет цены" sheetId="5" r:id="rId1"/>
  </sheets>
  <definedNames>
    <definedName name="_xlnm.Print_Area" localSheetId="0">'Расчет цены'!$A$2:$M$19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4" i="5" l="1"/>
  <c r="K14" i="5" s="1"/>
  <c r="I14" i="5"/>
  <c r="L14" i="5" s="1"/>
  <c r="I12" i="5" l="1"/>
  <c r="L12" i="5" s="1"/>
  <c r="J15" i="5"/>
  <c r="J13" i="5"/>
  <c r="J12" i="5"/>
  <c r="I15" i="5"/>
  <c r="L15" i="5" s="1"/>
  <c r="I13" i="5"/>
  <c r="L13" i="5" s="1"/>
  <c r="K12" i="5" l="1"/>
  <c r="K13" i="5"/>
  <c r="K15" i="5"/>
  <c r="L16" i="5"/>
</calcChain>
</file>

<file path=xl/sharedStrings.xml><?xml version="1.0" encoding="utf-8"?>
<sst xmlns="http://schemas.openxmlformats.org/spreadsheetml/2006/main" count="34" uniqueCount="31">
  <si>
    <t>№ п/п</t>
  </si>
  <si>
    <t>Начальная (максимальная) цена контракта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</t>
  </si>
  <si>
    <t>Ед. изм</t>
  </si>
  <si>
    <t>Источники информации</t>
  </si>
  <si>
    <t xml:space="preserve">Однородность совокупности значений выявленных цен, используемых в расчете НМЦК </t>
  </si>
  <si>
    <t>НМЦК, определяемая методом сопоставимых рыночных цен 
(анализа рынка)</t>
  </si>
  <si>
    <t>Количество значений, используемых в расчете &lt;n&gt;</t>
  </si>
  <si>
    <t>Среднее квадратичное отклонение</t>
  </si>
  <si>
    <t>9 = (5+6+7)/8</t>
  </si>
  <si>
    <t>11 = 10/9*100</t>
  </si>
  <si>
    <t xml:space="preserve">Наименование </t>
  </si>
  <si>
    <t>Итого по КП</t>
  </si>
  <si>
    <r>
      <t>Средняя арифметическая цена за единицу     &lt;</t>
    </r>
    <r>
      <rPr>
        <b/>
        <i/>
        <sz val="10"/>
        <rFont val="Times New Roman"/>
        <family val="1"/>
        <charset val="204"/>
      </rPr>
      <t>ц</t>
    </r>
    <r>
      <rPr>
        <b/>
        <sz val="10"/>
        <rFont val="Times New Roman"/>
        <family val="1"/>
        <charset val="204"/>
      </rPr>
      <t xml:space="preserve">&gt; </t>
    </r>
  </si>
  <si>
    <r>
      <t xml:space="preserve">Коэффициент вариации цен V (%)           </t>
    </r>
    <r>
      <rPr>
        <i/>
        <sz val="10"/>
        <rFont val="Times New Roman"/>
        <family val="1"/>
        <charset val="204"/>
      </rPr>
      <t xml:space="preserve">                 </t>
    </r>
    <r>
      <rPr>
        <sz val="10"/>
        <rFont val="Times New Roman"/>
        <family val="1"/>
        <charset val="204"/>
      </rPr>
      <t xml:space="preserve">  </t>
    </r>
    <r>
      <rPr>
        <i/>
        <sz val="10"/>
        <rFont val="Times New Roman"/>
        <family val="1"/>
        <charset val="204"/>
      </rPr>
      <t xml:space="preserve">  </t>
    </r>
  </si>
  <si>
    <r>
      <rPr>
        <b/>
        <sz val="10"/>
        <rFont val="Times New Roman"/>
        <family val="1"/>
        <charset val="204"/>
      </rPr>
      <t>Расчет НМЦК по формуле, в рублях РФ</t>
    </r>
    <r>
      <rPr>
        <sz val="10"/>
        <rFont val="Times New Roman"/>
        <family val="1"/>
        <charset val="204"/>
      </rPr>
      <t xml:space="preserve">                 </t>
    </r>
  </si>
  <si>
    <t>Подготовила: Гуща П.А.</t>
  </si>
  <si>
    <t xml:space="preserve">усл. ед. </t>
  </si>
  <si>
    <t>Обоснование начальной (максимальной) цены контракта на оказание услуг по ремонту аппаратной части программно-аппаратного комплекса ViPNet Coordinator</t>
  </si>
  <si>
    <t>12 = 9*4.1</t>
  </si>
  <si>
    <t>4.1</t>
  </si>
  <si>
    <t xml:space="preserve">Оказание услуг по ремонту аппаратной платформы HW1000 Q7 для ViPNet Coordinator HW 1000 с заменой материнской платы и заменой оперативной памяти для </t>
  </si>
  <si>
    <t>Оказание услуг по восстановлению работоспособности аппаратной платформы HW1000 Q5 для ViPNet Coordinator HW 1000 путём обновления на сертифицированную версию системного программного обеспечения</t>
  </si>
  <si>
    <t>Оказание услуг по ремонту аппаратной платформы HW5000 Q2 для ViPNet Coordinator HW 5000 с заменой жёсткого диска (HDD), восстановление работоспособности путём обновления на сертифицированную версию системного программного обеспечения</t>
  </si>
  <si>
    <t>Коммерческое предложение
вх.№ 03-01/249-2026 от 27.04.2026</t>
  </si>
  <si>
    <t>Коммерческое предложение
вх.№ 03-01/256-2026 от 30.04.2026</t>
  </si>
  <si>
    <t>Коммерческое предложение
вх.№ 03-01/253-2026 от 28.04.2026</t>
  </si>
  <si>
    <t>За НМЦК принято среднее значение 542 625,50 руб.</t>
  </si>
  <si>
    <t>Оказание услуг по восстановлению работоспособности аппаратной платформы HW100 N1 для ViPNet Coordinator HW 100 путём обновления на сертифицированную версию системного программного обеспечения</t>
  </si>
  <si>
    <t>*кол-во оборудования, подлежащее ремонту</t>
  </si>
  <si>
    <t>Количество*</t>
  </si>
  <si>
    <t>УТВЕРЖДАЮ
ЗАМЕСТИТЕЛЬ ДИРЕКТОРА
ГОСУДАРСТВЕННОГО КАЗЕННОГО УЧРЕЖДЕНИЯ
 ЛЕНИНГРАДСКОЙ ОБЛАСТИ
ОПЕРАТОР «ЭЛЕКТРОННОГО ПРАВИТЕЛЬСТВА» 
_______________________ Н.В. Белая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</si>
</sst>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409]#,##0.00"/>
    <numFmt numFmtId="165" formatCode="0.0000"/>
  </numFmts>
  <fonts count="18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4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6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9" fillId="0" borderId="0"/>
    <xf numFmtId="164" fontId="11" fillId="0" borderId="0"/>
    <xf numFmtId="0" fontId="11" fillId="0" borderId="0"/>
    <xf numFmtId="0" fontId="11" fillId="0" borderId="0"/>
    <xf numFmtId="164" fontId="11" fillId="0" borderId="0"/>
  </cellStyleXfs>
  <cellXfs count="5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8" fillId="0" borderId="0" xfId="0" applyFont="1"/>
    <xf numFmtId="2" fontId="8" fillId="0" borderId="0" xfId="0" applyNumberFormat="1" applyFont="1"/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/>
    </xf>
    <xf numFmtId="4" fontId="1" fillId="0" borderId="0" xfId="0" applyNumberFormat="1" applyFont="1"/>
    <xf numFmtId="0" fontId="1" fillId="0" borderId="0" xfId="0" applyFont="1" applyAlignment="1">
      <alignment vertical="top" wrapText="1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0" fontId="4" fillId="0" borderId="0" xfId="0" applyFont="1" applyAlignment="1">
      <alignment wrapText="1"/>
    </xf>
    <xf numFmtId="0" fontId="5" fillId="0" borderId="2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4" fillId="0" borderId="0" xfId="0" applyFont="1"/>
    <xf numFmtId="165" fontId="1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2" fontId="5" fillId="0" borderId="0" xfId="0" applyNumberFormat="1" applyFont="1" applyAlignment="1">
      <alignment horizontal="right"/>
    </xf>
    <xf numFmtId="2" fontId="4" fillId="0" borderId="0" xfId="0" applyNumberFormat="1" applyFont="1"/>
    <xf numFmtId="4" fontId="1" fillId="0" borderId="1" xfId="0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6" fillId="0" borderId="0" xfId="0" applyFont="1"/>
    <xf numFmtId="0" fontId="1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2" fontId="6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2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 vertical="center"/>
    </xf>
  </cellXfs>
  <cellStyles count="6">
    <cellStyle name="Обычный" xfId="0" builtinId="0"/>
    <cellStyle name="Обычный 10" xfId="3" xr:uid="{00000000-0005-0000-0000-000001000000}"/>
    <cellStyle name="Обычный 11" xfId="4" xr:uid="{00000000-0005-0000-0000-000002000000}"/>
    <cellStyle name="Обычный 2" xfId="1" xr:uid="{00000000-0005-0000-0000-000003000000}"/>
    <cellStyle name="Обычный 3" xfId="2" xr:uid="{00000000-0005-0000-0000-000004000000}"/>
    <cellStyle name="Обычный 4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3"/>
  <sheetViews>
    <sheetView tabSelected="1" view="pageBreakPreview" zoomScale="80" zoomScaleNormal="80" zoomScaleSheetLayoutView="80" workbookViewId="0">
      <selection activeCell="A8" sqref="A8:L8"/>
    </sheetView>
  </sheetViews>
  <sheetFormatPr defaultColWidth="9.140625" defaultRowHeight="12.75" x14ac:dyDescent="0.2"/>
  <cols>
    <col min="1" max="1" width="3.85546875" style="1" customWidth="1"/>
    <col min="2" max="2" width="50.7109375" style="11" customWidth="1"/>
    <col min="3" max="3" width="8.7109375" style="1" customWidth="1"/>
    <col min="4" max="4" width="13.5703125" style="1" customWidth="1"/>
    <col min="5" max="5" width="16.5703125" style="2" customWidth="1"/>
    <col min="6" max="6" width="16.42578125" style="1" customWidth="1"/>
    <col min="7" max="7" width="16.28515625" style="1" customWidth="1"/>
    <col min="8" max="8" width="15.140625" style="1" customWidth="1"/>
    <col min="9" max="9" width="17.140625" style="1" customWidth="1"/>
    <col min="10" max="10" width="13.5703125" style="1" bestFit="1" customWidth="1"/>
    <col min="11" max="11" width="13.42578125" style="1" customWidth="1"/>
    <col min="12" max="12" width="21.85546875" style="1" customWidth="1"/>
    <col min="13" max="15" width="9.140625" style="1" hidden="1" customWidth="1"/>
    <col min="16" max="16" width="0.85546875" style="1" hidden="1" customWidth="1"/>
    <col min="17" max="17" width="9.140625" style="1" hidden="1" customWidth="1"/>
    <col min="18" max="18" width="22.5703125" style="1" customWidth="1"/>
    <col min="19" max="16384" width="9.140625" style="1"/>
  </cols>
  <sheetData>
    <row r="1" spans="1:18" ht="33.75" customHeight="1" x14ac:dyDescent="0.3">
      <c r="L1" s="12"/>
    </row>
    <row r="2" spans="1:18" ht="18.75" x14ac:dyDescent="0.3">
      <c r="F2" s="13"/>
      <c r="G2" s="57" t="s">
        <v>30</v>
      </c>
      <c r="H2" s="58"/>
      <c r="I2" s="58"/>
      <c r="J2" s="58"/>
      <c r="K2" s="58"/>
      <c r="L2" s="58"/>
    </row>
    <row r="3" spans="1:18" s="5" customFormat="1" ht="167.25" customHeight="1" x14ac:dyDescent="0.25">
      <c r="B3" s="14"/>
      <c r="F3" s="15"/>
      <c r="G3" s="58"/>
      <c r="H3" s="58"/>
      <c r="I3" s="58"/>
      <c r="J3" s="58"/>
      <c r="K3" s="58"/>
      <c r="L3" s="58"/>
    </row>
    <row r="4" spans="1:18" ht="18.75" x14ac:dyDescent="0.3">
      <c r="F4" s="12"/>
      <c r="G4" s="44"/>
      <c r="H4" s="44"/>
      <c r="I4" s="44"/>
      <c r="J4" s="44"/>
      <c r="K4" s="44"/>
      <c r="L4" s="44"/>
    </row>
    <row r="5" spans="1:18" ht="18.75" x14ac:dyDescent="0.3">
      <c r="F5" s="12"/>
      <c r="G5" s="12"/>
      <c r="H5" s="12"/>
      <c r="I5" s="12"/>
      <c r="J5" s="12"/>
      <c r="K5" s="12"/>
      <c r="L5" s="12"/>
    </row>
    <row r="6" spans="1:18" ht="15.75" x14ac:dyDescent="0.25">
      <c r="A6" s="16"/>
      <c r="B6" s="46" t="s">
        <v>17</v>
      </c>
      <c r="C6" s="47"/>
      <c r="D6" s="47"/>
      <c r="E6" s="47"/>
      <c r="F6" s="47"/>
      <c r="G6" s="47"/>
      <c r="H6" s="47"/>
      <c r="I6" s="47"/>
      <c r="J6" s="47"/>
      <c r="K6" s="47"/>
      <c r="L6" s="47"/>
    </row>
    <row r="7" spans="1:18" ht="36.75" customHeight="1" x14ac:dyDescent="0.2">
      <c r="A7" s="17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</row>
    <row r="8" spans="1:18" ht="48" customHeight="1" x14ac:dyDescent="0.2">
      <c r="A8" s="45" t="s">
        <v>1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8" ht="51" x14ac:dyDescent="0.2">
      <c r="A9" s="51" t="s">
        <v>0</v>
      </c>
      <c r="B9" s="51" t="s">
        <v>10</v>
      </c>
      <c r="C9" s="51" t="s">
        <v>2</v>
      </c>
      <c r="D9" s="55" t="s">
        <v>29</v>
      </c>
      <c r="E9" s="53" t="s">
        <v>3</v>
      </c>
      <c r="F9" s="54"/>
      <c r="G9" s="54"/>
      <c r="H9" s="50" t="s">
        <v>4</v>
      </c>
      <c r="I9" s="50"/>
      <c r="J9" s="50"/>
      <c r="K9" s="50"/>
      <c r="L9" s="28" t="s">
        <v>5</v>
      </c>
    </row>
    <row r="10" spans="1:18" ht="69" customHeight="1" x14ac:dyDescent="0.2">
      <c r="A10" s="51"/>
      <c r="B10" s="51"/>
      <c r="C10" s="51"/>
      <c r="D10" s="56"/>
      <c r="E10" s="39" t="s">
        <v>23</v>
      </c>
      <c r="F10" s="42" t="s">
        <v>25</v>
      </c>
      <c r="G10" s="42" t="s">
        <v>24</v>
      </c>
      <c r="H10" s="28" t="s">
        <v>6</v>
      </c>
      <c r="I10" s="28" t="s">
        <v>12</v>
      </c>
      <c r="J10" s="28" t="s">
        <v>7</v>
      </c>
      <c r="K10" s="28" t="s">
        <v>13</v>
      </c>
      <c r="L10" s="18" t="s">
        <v>14</v>
      </c>
    </row>
    <row r="11" spans="1:18" x14ac:dyDescent="0.2">
      <c r="A11" s="35">
        <v>1</v>
      </c>
      <c r="B11" s="36">
        <v>2</v>
      </c>
      <c r="C11" s="18">
        <v>3</v>
      </c>
      <c r="D11" s="43" t="s">
        <v>19</v>
      </c>
      <c r="E11" s="18">
        <v>5</v>
      </c>
      <c r="F11" s="19">
        <v>6</v>
      </c>
      <c r="G11" s="19">
        <v>7</v>
      </c>
      <c r="H11" s="18">
        <v>8</v>
      </c>
      <c r="I11" s="18" t="s">
        <v>8</v>
      </c>
      <c r="J11" s="18">
        <v>10</v>
      </c>
      <c r="K11" s="18" t="s">
        <v>9</v>
      </c>
      <c r="L11" s="18" t="s">
        <v>18</v>
      </c>
      <c r="R11" s="8"/>
    </row>
    <row r="12" spans="1:18" ht="51" x14ac:dyDescent="0.2">
      <c r="A12" s="35">
        <v>1</v>
      </c>
      <c r="B12" s="38" t="s">
        <v>27</v>
      </c>
      <c r="C12" s="18" t="s">
        <v>16</v>
      </c>
      <c r="D12" s="41">
        <v>51</v>
      </c>
      <c r="E12" s="26">
        <v>5325.53</v>
      </c>
      <c r="F12" s="26">
        <v>4582.3</v>
      </c>
      <c r="G12" s="26">
        <v>5222.67</v>
      </c>
      <c r="H12" s="26">
        <v>3</v>
      </c>
      <c r="I12" s="26">
        <f>ROUND(AVERAGE(E12:G12),2)</f>
        <v>5043.5</v>
      </c>
      <c r="J12" s="26">
        <f>ROUND(STDEV(E12:G12),5)</f>
        <v>402.70848999999998</v>
      </c>
      <c r="K12" s="26">
        <f>ROUND(J12/I12*100,2)</f>
        <v>7.98</v>
      </c>
      <c r="L12" s="26">
        <f>I12*D12</f>
        <v>257218.5</v>
      </c>
      <c r="R12" s="8"/>
    </row>
    <row r="13" spans="1:18" ht="51" x14ac:dyDescent="0.2">
      <c r="A13" s="35">
        <v>2</v>
      </c>
      <c r="B13" s="38" t="s">
        <v>21</v>
      </c>
      <c r="C13" s="40" t="s">
        <v>16</v>
      </c>
      <c r="D13" s="41">
        <v>23</v>
      </c>
      <c r="E13" s="26">
        <v>4778</v>
      </c>
      <c r="F13" s="26">
        <v>5318.18</v>
      </c>
      <c r="G13" s="26">
        <v>6187.82</v>
      </c>
      <c r="H13" s="26">
        <v>3</v>
      </c>
      <c r="I13" s="26">
        <f>ROUND(AVERAGE(E13:G13),2)</f>
        <v>5428</v>
      </c>
      <c r="J13" s="26">
        <f>ROUND(STDEV(E13:G13),5)</f>
        <v>711.29701</v>
      </c>
      <c r="K13" s="26">
        <f>ROUND(J13/I13*100,2)</f>
        <v>13.1</v>
      </c>
      <c r="L13" s="26">
        <f t="shared" ref="L13:L15" si="0">I13*D13</f>
        <v>124844</v>
      </c>
      <c r="R13" s="8"/>
    </row>
    <row r="14" spans="1:18" ht="38.25" x14ac:dyDescent="0.2">
      <c r="A14" s="35">
        <v>3</v>
      </c>
      <c r="B14" s="38" t="s">
        <v>20</v>
      </c>
      <c r="C14" s="40" t="s">
        <v>16</v>
      </c>
      <c r="D14" s="41">
        <v>1</v>
      </c>
      <c r="E14" s="26">
        <v>115100</v>
      </c>
      <c r="F14" s="26">
        <v>104000</v>
      </c>
      <c r="G14" s="26">
        <v>116964.5</v>
      </c>
      <c r="H14" s="26">
        <v>3</v>
      </c>
      <c r="I14" s="26">
        <f>ROUND(AVERAGE(E14:G14),2)</f>
        <v>112021.5</v>
      </c>
      <c r="J14" s="26">
        <f>ROUND(STDEV(E14:G14),5)</f>
        <v>7009.0967099999998</v>
      </c>
      <c r="K14" s="26">
        <f>ROUND(J14/I14*100,2)</f>
        <v>6.26</v>
      </c>
      <c r="L14" s="26">
        <f t="shared" si="0"/>
        <v>112021.5</v>
      </c>
      <c r="R14" s="8"/>
    </row>
    <row r="15" spans="1:18" ht="63.75" x14ac:dyDescent="0.2">
      <c r="A15" s="35">
        <v>4</v>
      </c>
      <c r="B15" s="38" t="s">
        <v>22</v>
      </c>
      <c r="C15" s="40" t="s">
        <v>16</v>
      </c>
      <c r="D15" s="41">
        <v>1</v>
      </c>
      <c r="E15" s="26">
        <v>60584</v>
      </c>
      <c r="F15" s="26">
        <v>41000</v>
      </c>
      <c r="G15" s="26">
        <v>44040.5</v>
      </c>
      <c r="H15" s="26">
        <v>3</v>
      </c>
      <c r="I15" s="26">
        <f>ROUND(AVERAGE(E15:G15),2)</f>
        <v>48541.5</v>
      </c>
      <c r="J15" s="26">
        <f>ROUND(STDEV(E15:G15),5)</f>
        <v>10539.3318</v>
      </c>
      <c r="K15" s="26">
        <f>ROUND(J15/I15*100,2)</f>
        <v>21.71</v>
      </c>
      <c r="L15" s="26">
        <f t="shared" si="0"/>
        <v>48541.5</v>
      </c>
      <c r="R15" s="8"/>
    </row>
    <row r="16" spans="1:18" s="30" customFormat="1" x14ac:dyDescent="0.2">
      <c r="A16" s="31"/>
      <c r="B16" s="29" t="s">
        <v>11</v>
      </c>
      <c r="C16" s="37"/>
      <c r="D16" s="32"/>
      <c r="E16" s="33"/>
      <c r="F16" s="33"/>
      <c r="G16" s="34"/>
      <c r="H16" s="27"/>
      <c r="I16" s="33"/>
      <c r="J16" s="28"/>
      <c r="K16" s="20"/>
      <c r="L16" s="33">
        <f>SUM(L12:L15)</f>
        <v>542625.5</v>
      </c>
    </row>
    <row r="17" spans="1:12" ht="15.75" x14ac:dyDescent="0.25">
      <c r="A17" s="7"/>
      <c r="C17" s="3"/>
      <c r="D17" s="3"/>
      <c r="E17" s="4"/>
      <c r="F17" s="4"/>
      <c r="G17" s="3"/>
      <c r="H17" s="4"/>
      <c r="I17" s="3"/>
      <c r="J17" s="3"/>
      <c r="K17" s="3"/>
      <c r="L17" s="9"/>
    </row>
    <row r="18" spans="1:12" ht="15.75" x14ac:dyDescent="0.25">
      <c r="A18" s="3"/>
      <c r="B18" s="52" t="s">
        <v>26</v>
      </c>
      <c r="C18" s="52"/>
      <c r="D18" s="52"/>
      <c r="E18" s="52"/>
      <c r="F18" s="52"/>
      <c r="G18" s="52"/>
      <c r="H18" s="52"/>
      <c r="I18" s="52"/>
      <c r="J18" s="52"/>
      <c r="K18" s="21"/>
      <c r="L18" s="25" t="s">
        <v>15</v>
      </c>
    </row>
    <row r="19" spans="1:12" ht="15.75" x14ac:dyDescent="0.25">
      <c r="A19" s="3"/>
      <c r="B19" s="49" t="s">
        <v>28</v>
      </c>
      <c r="C19" s="49"/>
      <c r="D19" s="49"/>
      <c r="E19" s="49"/>
      <c r="F19" s="49"/>
      <c r="G19" s="49"/>
      <c r="H19" s="49"/>
      <c r="I19" s="49"/>
      <c r="J19" s="3"/>
      <c r="K19" s="23"/>
      <c r="L19" s="24"/>
    </row>
    <row r="20" spans="1:12" ht="15.75" x14ac:dyDescent="0.25">
      <c r="A20" s="3"/>
      <c r="J20" s="3"/>
      <c r="K20" s="3"/>
      <c r="L20" s="22"/>
    </row>
    <row r="21" spans="1:12" ht="15.75" x14ac:dyDescent="0.25">
      <c r="A21" s="3"/>
      <c r="C21" s="21"/>
      <c r="E21" s="1"/>
      <c r="I21" s="10"/>
      <c r="J21" s="10"/>
    </row>
    <row r="22" spans="1:12" ht="15.75" x14ac:dyDescent="0.25">
      <c r="A22" s="3"/>
    </row>
    <row r="23" spans="1:12" ht="15.75" x14ac:dyDescent="0.25">
      <c r="A23" s="3"/>
      <c r="L23" s="6"/>
    </row>
  </sheetData>
  <mergeCells count="12">
    <mergeCell ref="G4:L4"/>
    <mergeCell ref="A8:L8"/>
    <mergeCell ref="B6:L7"/>
    <mergeCell ref="G2:L3"/>
    <mergeCell ref="B19:I19"/>
    <mergeCell ref="H9:K9"/>
    <mergeCell ref="A9:A10"/>
    <mergeCell ref="B9:B10"/>
    <mergeCell ref="C9:C10"/>
    <mergeCell ref="B18:J18"/>
    <mergeCell ref="E9:G9"/>
    <mergeCell ref="D9:D10"/>
  </mergeCells>
  <phoneticPr fontId="14" type="noConversion"/>
  <pageMargins left="0.25" right="0.25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Company>USLO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проскурня</dc:creator>
  <cp:lastModifiedBy>Жунусова Анастасия Романовна</cp:lastModifiedBy>
  <cp:lastPrinted>2020-10-07T08:46:34Z</cp:lastPrinted>
  <dcterms:created xsi:type="dcterms:W3CDTF">2018-08-23T06:16:08Z</dcterms:created>
  <dcterms:modified xsi:type="dcterms:W3CDTF">2026-05-27T09:27:24Z</dcterms:modified>
</cp:coreProperties>
</file>