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10"/>
  <workbookPr codeName="ЭтаКнига"/>
  <mc:AlternateContent xmlns:mc="http://schemas.openxmlformats.org/markup-compatibility/2006">
    <mc:Choice Requires="x15">
      <x15ac:absPath xmlns:x15ac="http://schemas.microsoft.com/office/spreadsheetml/2010/11/ac" url="/Users/konstantinmihajlov/Desktop/покраска 861/"/>
    </mc:Choice>
  </mc:AlternateContent>
  <xr:revisionPtr revIDLastSave="0" documentId="8_{CAA49592-BE52-8544-B0AE-F33B7DB2ECB6}" xr6:coauthVersionLast="47" xr6:coauthVersionMax="47" xr10:uidLastSave="{00000000-0000-0000-0000-000000000000}"/>
  <bookViews>
    <workbookView xWindow="0" yWindow="780" windowWidth="29040" windowHeight="15840" tabRatio="877" xr2:uid="{00000000-000D-0000-FFFF-FFFF00000000}"/>
  </bookViews>
  <sheets>
    <sheet name="ДК Горбунки" sheetId="30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30" l="1"/>
  <c r="K12" i="30" s="1"/>
  <c r="K14" i="30" s="1"/>
  <c r="H12" i="30"/>
  <c r="I12" i="30" s="1"/>
  <c r="G12" i="30"/>
  <c r="J13" i="30"/>
  <c r="K13" i="30" s="1"/>
  <c r="H13" i="30"/>
  <c r="G13" i="30"/>
  <c r="I13" i="30" l="1"/>
</calcChain>
</file>

<file path=xl/sharedStrings.xml><?xml version="1.0" encoding="utf-8"?>
<sst xmlns="http://schemas.openxmlformats.org/spreadsheetml/2006/main" count="26" uniqueCount="24">
  <si>
    <t>Среднее арифметическое значение цены &lt;Ц&gt;</t>
  </si>
  <si>
    <t>Среднее квадратичное отклонение -(Ϭ)</t>
  </si>
  <si>
    <t>Коэффициент вариации-(V), должен быть &lt;33%</t>
  </si>
  <si>
    <t>НМЦК за единицу с НДС</t>
  </si>
  <si>
    <t>НМЦК с НДС</t>
  </si>
  <si>
    <t>Наименование товара                 (работы, услуги)</t>
  </si>
  <si>
    <t>Ценовое предложение</t>
  </si>
  <si>
    <t>Кол-во</t>
  </si>
  <si>
    <t>Основные характеристики объекта закупки</t>
  </si>
  <si>
    <t xml:space="preserve">Определение НМЦК произведено методом сопоставимых рыночных цен (анализа рынка).
где: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 -  цена единицы товара, работы, услуги, представленная в источнике с номером i
</t>
  </si>
  <si>
    <t xml:space="preserve">Используемый метод определения НМЦК с обоснованием
</t>
  </si>
  <si>
    <t>ИТОГО:</t>
  </si>
  <si>
    <t>РАСЧЕТ И ОБОСНОВАНИЕ НМЦК</t>
  </si>
  <si>
    <t>Ед. изм.</t>
  </si>
  <si>
    <t>Муниципальное бюджетное учреждение "Ломоносовский районный Дворец культуры  им. Ш.В. Меликидзе" муниципального образования Ломоносовский муниципальный район Ленинградской области</t>
  </si>
  <si>
    <t>Начальник гаража МБУ «Ломоносовский районный Дворец культуры им. Ш.В. Меликидзе"</t>
  </si>
  <si>
    <t>Михайлов К.И.</t>
  </si>
  <si>
    <t>Оказание услуг по техническому обслуживанию и ремонту автомобилей</t>
  </si>
  <si>
    <t>126/2 от 20.08.2026</t>
  </si>
  <si>
    <r>
      <t xml:space="preserve">Техническое обслуживание и ремонт автомобиля </t>
    </r>
    <r>
      <rPr>
        <b/>
        <sz val="11"/>
        <color indexed="8"/>
        <rFont val="Times New Roman"/>
        <family val="1"/>
        <charset val="204"/>
      </rPr>
      <t xml:space="preserve">ГАЗ A65R32 </t>
    </r>
    <r>
      <rPr>
        <sz val="11"/>
        <color indexed="8"/>
        <rFont val="Times New Roman"/>
        <family val="1"/>
        <charset val="204"/>
      </rPr>
      <t>гос номер А861УВ147</t>
    </r>
  </si>
  <si>
    <r>
      <t xml:space="preserve">Техническое обслуживание и ремонт автомобиля </t>
    </r>
    <r>
      <rPr>
        <b/>
        <sz val="11"/>
        <color indexed="8"/>
        <rFont val="Times New Roman"/>
        <family val="1"/>
        <charset val="204"/>
      </rPr>
      <t>Лада Ларгус RS035L</t>
    </r>
    <r>
      <rPr>
        <sz val="11"/>
        <color indexed="8"/>
        <rFont val="Times New Roman"/>
        <family val="1"/>
        <charset val="204"/>
      </rPr>
      <t>гос номер А087АХ147</t>
    </r>
  </si>
  <si>
    <t>усл</t>
  </si>
  <si>
    <t>126/3 от 20.08.2026</t>
  </si>
  <si>
    <t>126/1 от 20.08.2026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</si>
</sst>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Calibri"/>
      <family val="2"/>
      <charset val="204"/>
    </font>
    <font>
      <sz val="8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horizontal="left"/>
    </xf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4" fontId="9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2" fontId="7" fillId="3" borderId="1" xfId="0" applyNumberFormat="1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wrapText="1"/>
    </xf>
    <xf numFmtId="0" fontId="11" fillId="0" borderId="17" xfId="0" applyFont="1" applyBorder="1" applyAlignment="1">
      <alignment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0" fillId="2" borderId="14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438150</xdr:colOff>
      <xdr:row>8</xdr:row>
      <xdr:rowOff>309563</xdr:rowOff>
    </xdr:from>
    <xdr:to>
      <xdr:col>6</xdr:col>
      <xdr:colOff>571500</xdr:colOff>
      <xdr:row>8</xdr:row>
      <xdr:rowOff>785813</xdr:rowOff>
    </xdr:to>
    <xdr:pic>
      <xdr:nvPicPr>
        <xdr:cNvPr id="28773" name="Рисунок 1">
          <a:extLst>
            <a:ext uri="{FF2B5EF4-FFF2-40B4-BE49-F238E27FC236}">
              <a16:creationId xmlns:a16="http://schemas.microsoft.com/office/drawing/2014/main" id="{00000000-0008-0000-0000-0000657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57700" y="2290763"/>
          <a:ext cx="17430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9"/>
  <dimension ref="A1:L19"/>
  <sheetViews>
    <sheetView tabSelected="1" topLeftCell="A4" zoomScale="110" zoomScaleNormal="110" workbookViewId="0">
      <selection activeCell="N16" sqref="N16"/>
    </sheetView>
  </sheetViews>
  <sheetFormatPr baseColWidth="10" defaultColWidth="9" defaultRowHeight="15" x14ac:dyDescent="0.2"/>
  <cols>
    <col min="1" max="1" width="31.6640625" customWidth="1"/>
    <col min="2" max="2" width="6.33203125" bestFit="1" customWidth="1"/>
    <col min="3" max="3" width="7" bestFit="1" customWidth="1"/>
    <col min="4" max="6" width="11.33203125" bestFit="1" customWidth="1"/>
    <col min="7" max="7" width="15.1640625" customWidth="1"/>
    <col min="8" max="8" width="12.6640625" customWidth="1"/>
    <col min="9" max="9" width="12.5" customWidth="1"/>
    <col min="10" max="10" width="10.5" customWidth="1"/>
    <col min="11" max="11" width="11.5" customWidth="1"/>
    <col min="12" max="12" width="11.83203125" customWidth="1"/>
  </cols>
  <sheetData>
    <row r="1" spans="1:12" ht="16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2" ht="16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ht="16" x14ac:dyDescent="0.2">
      <c r="A3" s="23" t="s">
        <v>12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2" ht="16" x14ac:dyDescent="0.2">
      <c r="A4" s="24" t="s">
        <v>17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2" ht="16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2" ht="33.75" customHeight="1" x14ac:dyDescent="0.2">
      <c r="A6" s="24" t="s">
        <v>14</v>
      </c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2" ht="16" x14ac:dyDescent="0.2">
      <c r="A7" s="4"/>
      <c r="B7" s="3"/>
      <c r="C7" s="3"/>
      <c r="D7" s="3"/>
      <c r="E7" s="3"/>
      <c r="F7" s="3"/>
      <c r="G7" s="3"/>
      <c r="H7" s="3"/>
      <c r="I7" s="3"/>
      <c r="J7" s="1"/>
      <c r="K7" s="2"/>
    </row>
    <row r="8" spans="1:12" ht="34" x14ac:dyDescent="0.2">
      <c r="A8" s="6" t="s">
        <v>8</v>
      </c>
      <c r="B8" s="32" t="s">
        <v>17</v>
      </c>
      <c r="C8" s="33"/>
      <c r="D8" s="33"/>
      <c r="E8" s="33"/>
      <c r="F8" s="33"/>
      <c r="G8" s="33"/>
      <c r="H8" s="33"/>
      <c r="I8" s="33"/>
      <c r="J8" s="33"/>
      <c r="K8" s="34"/>
    </row>
    <row r="9" spans="1:12" ht="147.75" customHeight="1" x14ac:dyDescent="0.2">
      <c r="A9" s="7" t="s">
        <v>10</v>
      </c>
      <c r="B9" s="35" t="s">
        <v>9</v>
      </c>
      <c r="C9" s="35"/>
      <c r="D9" s="35"/>
      <c r="E9" s="35"/>
      <c r="F9" s="35"/>
      <c r="G9" s="35"/>
      <c r="H9" s="35"/>
      <c r="I9" s="35"/>
      <c r="J9" s="35"/>
      <c r="K9" s="35"/>
    </row>
    <row r="10" spans="1:12" ht="16.5" customHeight="1" x14ac:dyDescent="0.2">
      <c r="A10" s="36" t="s">
        <v>5</v>
      </c>
      <c r="B10" s="38" t="s">
        <v>13</v>
      </c>
      <c r="C10" s="40" t="s">
        <v>7</v>
      </c>
      <c r="D10" s="42" t="s">
        <v>6</v>
      </c>
      <c r="E10" s="42"/>
      <c r="F10" s="42"/>
      <c r="G10" s="21" t="s">
        <v>0</v>
      </c>
      <c r="H10" s="21" t="s">
        <v>1</v>
      </c>
      <c r="I10" s="21" t="s">
        <v>2</v>
      </c>
      <c r="J10" s="21" t="s">
        <v>3</v>
      </c>
      <c r="K10" s="21" t="s">
        <v>4</v>
      </c>
      <c r="L10" s="2"/>
    </row>
    <row r="11" spans="1:12" ht="33" customHeight="1" thickBot="1" x14ac:dyDescent="0.25">
      <c r="A11" s="37"/>
      <c r="B11" s="39"/>
      <c r="C11" s="41"/>
      <c r="D11" s="13" t="s">
        <v>18</v>
      </c>
      <c r="E11" s="13" t="s">
        <v>22</v>
      </c>
      <c r="F11" s="13" t="s">
        <v>23</v>
      </c>
      <c r="G11" s="22"/>
      <c r="H11" s="22"/>
      <c r="I11" s="22"/>
      <c r="J11" s="22"/>
      <c r="K11" s="22"/>
      <c r="L11" s="2"/>
    </row>
    <row r="12" spans="1:12" ht="33" customHeight="1" thickBot="1" x14ac:dyDescent="0.25">
      <c r="A12" s="19" t="s">
        <v>19</v>
      </c>
      <c r="B12" s="16" t="s">
        <v>21</v>
      </c>
      <c r="C12" s="16">
        <v>1</v>
      </c>
      <c r="D12" s="18">
        <v>387000</v>
      </c>
      <c r="E12" s="18">
        <v>400000</v>
      </c>
      <c r="F12" s="18">
        <v>385000</v>
      </c>
      <c r="G12" s="12">
        <f t="shared" ref="G12" si="0">ROUND((D12+E12+F12)/3,2)</f>
        <v>390666.67</v>
      </c>
      <c r="H12" s="12">
        <f t="shared" ref="H12" si="1">STDEV(D12:F12)</f>
        <v>8144.5278152470773</v>
      </c>
      <c r="I12" s="12">
        <f t="shared" ref="I12" si="2">H12/G12*100</f>
        <v>2.0847767267289727</v>
      </c>
      <c r="J12" s="12">
        <f t="shared" ref="J12" si="3">ROUND((D12+E12+F12)/3,2)</f>
        <v>390666.67</v>
      </c>
      <c r="K12" s="12">
        <f t="shared" ref="K12" si="4">J12*C12</f>
        <v>390666.67</v>
      </c>
      <c r="L12" s="2"/>
    </row>
    <row r="13" spans="1:12" ht="33" customHeight="1" thickBot="1" x14ac:dyDescent="0.25">
      <c r="A13" s="20" t="s">
        <v>20</v>
      </c>
      <c r="B13" s="17" t="s">
        <v>21</v>
      </c>
      <c r="C13" s="16">
        <v>1</v>
      </c>
      <c r="D13" s="18">
        <v>73000</v>
      </c>
      <c r="E13" s="18">
        <v>75000</v>
      </c>
      <c r="F13" s="18">
        <v>72000</v>
      </c>
      <c r="G13" s="12">
        <f t="shared" ref="G13" si="5">ROUND((D13+E13+F13)/3,2)</f>
        <v>73333.33</v>
      </c>
      <c r="H13" s="12">
        <f t="shared" ref="H13" si="6">STDEV(D13:F13)</f>
        <v>1527.5252316519466</v>
      </c>
      <c r="I13" s="12">
        <f t="shared" ref="I13" si="7">H13/G13*100</f>
        <v>2.0829890469339749</v>
      </c>
      <c r="J13" s="12">
        <f t="shared" ref="J13" si="8">ROUND((D13+E13+F13)/3,2)</f>
        <v>73333.33</v>
      </c>
      <c r="K13" s="12">
        <f t="shared" ref="K13" si="9">J13*C13</f>
        <v>73333.33</v>
      </c>
      <c r="L13" s="2"/>
    </row>
    <row r="14" spans="1:12" x14ac:dyDescent="0.2">
      <c r="A14" s="27" t="s">
        <v>11</v>
      </c>
      <c r="B14" s="28"/>
      <c r="C14" s="29"/>
      <c r="D14" s="29"/>
      <c r="E14" s="29"/>
      <c r="F14" s="29"/>
      <c r="G14" s="29"/>
      <c r="H14" s="29"/>
      <c r="I14" s="29"/>
      <c r="J14" s="30"/>
      <c r="K14" s="11">
        <f>SUM(K12:K13)</f>
        <v>464000</v>
      </c>
    </row>
    <row r="15" spans="1:12" ht="16" x14ac:dyDescent="0.2">
      <c r="A15" s="3"/>
      <c r="B15" s="3"/>
      <c r="C15" s="3"/>
      <c r="D15" s="3"/>
      <c r="E15" s="3"/>
      <c r="F15" s="3"/>
      <c r="G15" s="3"/>
      <c r="H15" s="3"/>
      <c r="I15" s="1"/>
      <c r="J15" s="1"/>
      <c r="K15" s="2"/>
    </row>
    <row r="16" spans="1:12" ht="16" x14ac:dyDescent="0.2">
      <c r="A16" s="3"/>
      <c r="B16" s="31"/>
      <c r="C16" s="31"/>
      <c r="D16" s="31"/>
      <c r="E16" s="31"/>
      <c r="F16" s="31"/>
      <c r="G16" s="31"/>
      <c r="H16" s="31"/>
      <c r="I16" s="1"/>
      <c r="J16" s="1"/>
      <c r="K16" s="2"/>
    </row>
    <row r="17" spans="1:11" ht="16" x14ac:dyDescent="0.2">
      <c r="A17" s="25"/>
      <c r="B17" s="25"/>
      <c r="C17" s="25"/>
      <c r="D17" s="25"/>
      <c r="E17" s="25"/>
      <c r="F17" s="25"/>
      <c r="G17" s="8"/>
      <c r="H17" s="26"/>
      <c r="I17" s="26"/>
      <c r="J17" s="26"/>
      <c r="K17" s="2"/>
    </row>
    <row r="18" spans="1:11" ht="16" x14ac:dyDescent="0.2">
      <c r="A18" s="3"/>
      <c r="E18" s="5"/>
    </row>
    <row r="19" spans="1:11" ht="46" x14ac:dyDescent="0.2">
      <c r="A19" s="15" t="s">
        <v>15</v>
      </c>
      <c r="F19" s="14" t="s">
        <v>16</v>
      </c>
    </row>
  </sheetData>
  <mergeCells count="19">
    <mergeCell ref="B10:B11"/>
    <mergeCell ref="C10:C11"/>
    <mergeCell ref="D10:F10"/>
    <mergeCell ref="G10:G11"/>
    <mergeCell ref="A3:K3"/>
    <mergeCell ref="A4:K4"/>
    <mergeCell ref="A2:K2"/>
    <mergeCell ref="A17:F17"/>
    <mergeCell ref="H17:J17"/>
    <mergeCell ref="H10:H11"/>
    <mergeCell ref="I10:I11"/>
    <mergeCell ref="J10:J11"/>
    <mergeCell ref="K10:K11"/>
    <mergeCell ref="A14:J14"/>
    <mergeCell ref="B16:H16"/>
    <mergeCell ref="A6:K6"/>
    <mergeCell ref="B8:K8"/>
    <mergeCell ref="B9:K9"/>
    <mergeCell ref="A10:A11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ДК Горбунки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boy&amp;ko</dc:creator>
  <cp:lastModifiedBy>Константин Михайлов</cp:lastModifiedBy>
  <cp:lastPrinted>2019-03-01T08:59:03Z</cp:lastPrinted>
  <dcterms:created xsi:type="dcterms:W3CDTF">2018-02-14T19:39:13Z</dcterms:created>
  <dcterms:modified xsi:type="dcterms:W3CDTF">2026-08-24T06:00:34Z</dcterms:modified>
</cp:coreProperties>
</file>