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asulinaAV.CRB\Desktop\КРАСУЛИНА\СЗ 884 ЭМ ЛП Артикаин+Эпинефрин\Публикация\"/>
    </mc:Choice>
  </mc:AlternateContent>
  <bookViews>
    <workbookView xWindow="0" yWindow="0" windowWidth="21570" windowHeight="8145" tabRatio="763" activeTab="5"/>
  </bookViews>
  <sheets>
    <sheet name="Справочник лекарств" sheetId="7" r:id="rId1"/>
    <sheet name="тарифный метод (только ЖНВЛП)" sheetId="2" r:id="rId2"/>
    <sheet name="Средневзвешенная" sheetId="8" r:id="rId3"/>
    <sheet name="анализ рынка" sheetId="1" r:id="rId4"/>
    <sheet name="Выбор минимального значения" sheetId="6" r:id="rId5"/>
    <sheet name="РНМЦД" sheetId="4" r:id="rId6"/>
  </sheets>
  <definedNames>
    <definedName name="_xlnm._FilterDatabase" localSheetId="1" hidden="1">'тарифный метод (только ЖНВЛП)'!$A$7:$K$7</definedName>
  </definedNames>
  <calcPr calcId="152511"/>
</workbook>
</file>

<file path=xl/calcChain.xml><?xml version="1.0" encoding="utf-8"?>
<calcChain xmlns="http://schemas.openxmlformats.org/spreadsheetml/2006/main">
  <c r="L10" i="4" l="1"/>
  <c r="O10" i="1"/>
  <c r="P10" i="1" s="1"/>
  <c r="K10" i="1"/>
  <c r="L10" i="1" s="1"/>
  <c r="H10" i="1"/>
  <c r="G10" i="1"/>
  <c r="I5" i="6" l="1"/>
  <c r="I10" i="4" l="1"/>
  <c r="B6" i="8" l="1"/>
  <c r="F7" i="8"/>
  <c r="N10" i="4" l="1"/>
  <c r="N11" i="4" l="1"/>
  <c r="H13" i="4" l="1"/>
</calcChain>
</file>

<file path=xl/sharedStrings.xml><?xml version="1.0" encoding="utf-8"?>
<sst xmlns="http://schemas.openxmlformats.org/spreadsheetml/2006/main" count="147" uniqueCount="87">
  <si>
    <t>№ п/п</t>
  </si>
  <si>
    <t>МНН или при отсутствии МНН химическое, группировочное наименование Товара</t>
  </si>
  <si>
    <t>Метод сопоставимых рыночных цен (анализ рынка) (ч.2-6 ст.22 44-ФЗ), без учета НДС и оптовой надбавки</t>
  </si>
  <si>
    <t>Тарифный метод (ч.8 ст.22 44-ФЗ), без учета НДС и оптовой надбавки</t>
  </si>
  <si>
    <t>Начальная (максимальная цена контракта с НДС и оптовой надбавкой</t>
  </si>
  <si>
    <t xml:space="preserve">Расчет начальной (максимальной) цены контракта осуществляется по формуле: </t>
  </si>
  <si>
    <t>Минимальное значение НМЦ Товара за единицу измерения, руб.</t>
  </si>
  <si>
    <t>Расчет референтных цен, без учета НДС и оптовой надбавки</t>
  </si>
  <si>
    <t xml:space="preserve"> Количество единиц измерения к обеспечению </t>
  </si>
  <si>
    <t>-</t>
  </si>
  <si>
    <t>Обоснование формирования начальной (максимальной) цены контракта:</t>
  </si>
  <si>
    <t>Код позиции КТРУ / Реестровая запись.</t>
  </si>
  <si>
    <t>Единицы измерения (количество товара, объем работы, услуги по ОКЕИ)</t>
  </si>
  <si>
    <t>Лекарственная форма</t>
  </si>
  <si>
    <t>Дозировка</t>
  </si>
  <si>
    <t>Лекарственный препарат включен в перечень жизненно необходимых и важнейших лекарственных препаратов</t>
  </si>
  <si>
    <t xml:space="preserve">Наличие в лекарственном препарате наркотических средств, психотропных веществ и их прекурсоров </t>
  </si>
  <si>
    <t>МНН</t>
  </si>
  <si>
    <t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</t>
  </si>
  <si>
    <t xml:space="preserve">где: n - количество поставляемых лекарственных препаратов; Цi - цена единицы i-го лекарственного препарата с учетом налога на добавленную стоимость (далее - НДС) и оптовой надбавки; Vi - объем поставки i-го лекарственного препарата
</t>
  </si>
  <si>
    <t>Нет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</si>
  <si>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</si>
  <si>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</si>
  <si>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</si>
  <si>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Предельная цена руб. без НДС</t>
  </si>
  <si>
    <t>№ РУ</t>
  </si>
  <si>
    <t>Дата регистрации цены
(№ решения)</t>
  </si>
  <si>
    <t>Единая информационная система в сфере закупок. Справочник лекарств (ЕСКЛП). Справочник-каталог лекарственных препаратов. Каталог товаров, работ, услуг для обеспечения государственных и муниципальных нужд.</t>
  </si>
  <si>
    <t>Расчетная цена за единицу измерения, руб.</t>
  </si>
  <si>
    <t>Расчетная предельная отпускная цена производителя без оптовой надбавки и без НДС, за единицу товара руб.</t>
  </si>
  <si>
    <t>Количество в потребительской упаковке</t>
  </si>
  <si>
    <t xml:space="preserve">а) Метод сопостовимых рыночных цен, предусмотренный части 2-6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</si>
  <si>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>Расчет средневзвешенной цены по контрактам (в случае заключения единственного контракта – цены по контракту), без учета НДС и оптовой надбавки</t>
  </si>
  <si>
    <t>Минимальное значение цены без учета НДС и оптовой надбавки</t>
  </si>
  <si>
    <t>Наименьшая цена единицы лекарственного препараты</t>
  </si>
  <si>
    <t>Цена за упаковку, руб.</t>
  </si>
  <si>
    <t>Количество упаковок</t>
  </si>
  <si>
    <t xml:space="preserve">Цена **по контракту за упаковку без НДС и оптовой надбавки, руб </t>
  </si>
  <si>
    <t>Цена **по  контракту за штуку без НДС и оптовой надбавки, руб</t>
  </si>
  <si>
    <t>Номер сведений о контракте (реестровой записи) и даты заключения контракта</t>
  </si>
  <si>
    <t>Ссылка на страницу в сети Интернет</t>
  </si>
  <si>
    <t>Примечание</t>
  </si>
  <si>
    <t>а) метод сопоставимых рыночных цен (анализ рынка) и тарифный метод в соответствии с частями 1-2, 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нужд».</t>
  </si>
  <si>
    <t xml:space="preserve">г)Для целей применения настоящего Порядка в качестве "единицы лекарственного препарата" используются единицы измерения, указанные в едином справочнике-каталоге лекарственных препаратов. В случае отсутствия в едином справочнике-каталоге лекарственных препаратов информации о лекарственном препарате в качестве "единицы лекарственного препарата" используется единица измерения "штука", соответствующая одной лекарственной форме (форме выпуска) (таблетка, капсула, суппозиторий и проч.), либо иная единица измерения в соответствии с Общероссийским классификатором единиц измерения (ОК 015-94 (МК 002-97)), применимая для измерения количественных характеристик закупаемого лекарственного препарата.
</t>
  </si>
  <si>
    <t>Всего</t>
  </si>
  <si>
    <t>Торговое наименование, дозировка, лекарственная форма</t>
  </si>
  <si>
    <t>Да</t>
  </si>
  <si>
    <t>РАСЧЕТ НАЧАЛЬНОЙ (МАКСИМАЛЬНОЙ) ЦЕНЫ КОНТРАКТА</t>
  </si>
  <si>
    <t>Количество шт в упаковке</t>
  </si>
  <si>
    <t>Количество шт всего</t>
  </si>
  <si>
    <r>
      <t xml:space="preserve">Цена для формирования НЦК с НДС </t>
    </r>
    <r>
      <rPr>
        <u/>
        <sz val="11"/>
        <color theme="1"/>
        <rFont val="Times New Roman"/>
        <family val="1"/>
        <charset val="204"/>
      </rPr>
      <t>с округлением</t>
    </r>
  </si>
  <si>
    <t>Кол-во в ед.измерения,  в 1 упаковке</t>
  </si>
  <si>
    <t xml:space="preserve">            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 Российской Федерации от 12 октября 2019 г. N 2406-р, постановлением Правительства Российской Федерации 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</t>
  </si>
  <si>
    <t xml:space="preserve"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</t>
  </si>
  <si>
    <t xml:space="preserve">в) Расчет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 ( Официальный сайт Единой информационной системы в сфере закупок zakupki.gov.ru), начальной цены единицы лекарственного препарата, проводится по формуле:
Цвзв=  (Ц_1  х k_1+⋯+Ц_n  х k_n)/(∑▒k_n )  , где:
Ц1 – цена единицы лекарственного препарата без учета НДС и оптовой надбавки;
       k – количество закупленных лекарственных препаратов в эквивалентных лекарственных формах и дозировках.
 Информация официального сайта Единой информационной системы в сфере закупок (http://zakupki.gov.ru) 
</t>
  </si>
  <si>
    <t>Отсутствуют исполненные поставщиком государственных (муниципальных) контрактов на поставку планируемого к закупке лекарственного препарата за 12 месяцев, предшествующих месяцу расчета НМЦК</t>
  </si>
  <si>
    <t>Цена с НДС **</t>
  </si>
  <si>
    <t xml:space="preserve">       * Оптовая надбавка устанавливается только для лекарственных препаратов, включенных в перечень жизненно необходимых и важнейших лекарственных препаратов </t>
  </si>
  <si>
    <t xml:space="preserve">       ** НДС +10%, в соответствии с подпунктом 4 пункта 2 статьи 164 «Налогового кодекса Российской Федерации (часть вторая)» от 05.08.2000 № 117-ФЗ. </t>
  </si>
  <si>
    <t xml:space="preserve"> Оптовая надбавка *</t>
  </si>
  <si>
    <t>Цена для формирования НЦК с оптовой надбавкой для ЖНВЛП</t>
  </si>
  <si>
    <t xml:space="preserve">В соответствии с приказом 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 при определение начальной (максимальной) цены (далее – НМЦ) Товара за единицу измерения применялись: 
</t>
  </si>
  <si>
    <t>Минимальное значение НМЦ Товара за единицу измерения, установленное в ходе проведенного анализа, принимается в качестве начальной (максимальной) цены за единицу товара при расчете начальной (максимальной) цены контракта.</t>
  </si>
  <si>
    <t xml:space="preserve">Начальная (максимальная) цена контракта составляет: </t>
  </si>
  <si>
    <t xml:space="preserve">          Начальная (максимальная) цена контракта включает в себя все расходы на поставку товара, включая расходы по упаковке, доставке, погрузо-разгрузочным работам, 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</si>
  <si>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б)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</si>
  <si>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>в) метод расчета средневзвешенной цены на основании всех исполненных Заказчиком государственных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- данный метод не применяется так как отсутствуют исполненные поставщиком государственных (муниципальных) контрактов на поставку планируемого к закупке лекарственного препарата за 12 месяцев, предшествующих месяцу расчета НМЦК.</t>
  </si>
  <si>
    <t>Зам. начальника материально - технического обеспечения и закупок  _______________________ / А.В.Красулина /</t>
  </si>
  <si>
    <t>Итого:</t>
  </si>
  <si>
    <t>Коммерческие предложения</t>
  </si>
  <si>
    <t xml:space="preserve">г)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 - данный метод не применяется так как на момент формирования НМЦК (от 09.2026) информация о референтной цене на официальном сайте Единой информационной системы в сфере закупок (http://zakupki.gov.ru): отсутствует. </t>
  </si>
  <si>
    <t>Объект закупки: Поставка лекарственного препарата для медицинского применения: Артикаин+Эпинефрин</t>
  </si>
  <si>
    <t xml:space="preserve">Артикаин+Эпинефрин </t>
  </si>
  <si>
    <t>21.20.10.231-000005-1-00031-0000000000000</t>
  </si>
  <si>
    <t>Кубический сантиметр; миллилитр</t>
  </si>
  <si>
    <t xml:space="preserve">Раствор для инъекций
ГРЛС: Раствор для инъекций; Раствор для инъекций [с Эпинефрином]
</t>
  </si>
  <si>
    <t>40 мг+0.01 мг/мл
ГРЛС: 40 мг/мл + 0.01 мг/мл, 40 мг/мл + 10 мкг/мл, 40 мг + 0.01 мг/мл, 40 мг + 10 мкг/мл, 40 мг/мл + 0.010 мг/мл, (40 мг + 0.01 мг)/мл</t>
  </si>
  <si>
    <t>Лекарственный препарат Артикаин+Эпинефрин  не входит в реестр НЖВЛП</t>
  </si>
  <si>
    <t>б) тарифный метод в соответствии с частями 1-2, 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 - данный метод не применяется так как лекарственный препарат Артикаин+Эпинефрин  не входит в реестр НЖВЛП</t>
  </si>
  <si>
    <t>Не применялись 3 метода расчета:</t>
  </si>
  <si>
    <t xml:space="preserve">Применялся 1 метод расчета: </t>
  </si>
  <si>
    <r>
      <t xml:space="preserve">         В целях получения ценовой информации в отношении поставляемого товара для определения НМЦК </t>
    </r>
    <r>
      <rPr>
        <b/>
        <sz val="11"/>
        <rFont val="Times New Roman"/>
        <family val="1"/>
        <charset val="204"/>
      </rPr>
      <t>был направлен запрос от 32-09/26 от 23.09.2026</t>
    </r>
    <r>
      <rPr>
        <sz val="11"/>
        <rFont val="Times New Roman"/>
        <family val="1"/>
        <charset val="204"/>
      </rPr>
      <t xml:space="preserve">  о предоставлении ценовой информации Поставщикам, обладающим опытом поставок соответствующих Товаров, информация о которых имеется в свободном доступе, в частности, опубликована в печати, размещена на сайтах в сети «Интернет». На запросы были представлены ценовые предложения от 3 (трех) Поставщиков.  Расчет произведен по наименьшему ценовому предложению, в целях эффективности и экономии использования бюджетных средств, что не противоречит положениям Закона N 44-ФЗ.  </t>
    </r>
  </si>
  <si>
    <t>Раствор для инъекций
ГРЛС: Раствор для инъекций; Раствор для инъекций [с Эпинефрином]</t>
  </si>
  <si>
    <t>Коммерческое предложение №1 (вх №6437 от 23.09.2026г.)</t>
  </si>
  <si>
    <t>Коммерческое предложение №2 (вх №6438 от 23.09.2026г.)</t>
  </si>
  <si>
    <t>Коммерческое предложение №3 (вх №6439 от 23.09.2026г.)</t>
  </si>
  <si>
    <t>дата расчета 23.09.2026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</si>
</sst>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₽&quot;"/>
    <numFmt numFmtId="165" formatCode="#,##0.000"/>
  </numFmts>
  <fonts count="15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/>
    <xf numFmtId="0" fontId="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10" fillId="0" borderId="0" xfId="0" applyFont="1" applyAlignment="1">
      <alignment horizontal="left" vertical="top"/>
    </xf>
    <xf numFmtId="0" fontId="7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top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3" fillId="0" borderId="1" xfId="0" applyFont="1" applyFill="1" applyBorder="1" applyAlignment="1">
      <alignment vertical="center" wrapText="1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2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/>
    </xf>
    <xf numFmtId="4" fontId="4" fillId="5" borderId="1" xfId="0" applyNumberFormat="1" applyFont="1" applyFill="1" applyBorder="1" applyAlignment="1">
      <alignment horizontal="center" vertical="center" wrapText="1"/>
    </xf>
    <xf numFmtId="4" fontId="5" fillId="5" borderId="1" xfId="0" applyNumberFormat="1" applyFont="1" applyFill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Border="1" applyAlignment="1">
      <alignment horizontal="right" vertical="center"/>
    </xf>
    <xf numFmtId="0" fontId="5" fillId="0" borderId="0" xfId="0" applyFont="1"/>
    <xf numFmtId="4" fontId="5" fillId="0" borderId="0" xfId="0" applyNumberFormat="1" applyFont="1" applyBorder="1" applyAlignment="1">
      <alignment horizontal="right" vertical="center"/>
    </xf>
    <xf numFmtId="4" fontId="5" fillId="3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top"/>
    </xf>
    <xf numFmtId="165" fontId="4" fillId="0" borderId="0" xfId="0" applyNumberFormat="1" applyFont="1"/>
    <xf numFmtId="0" fontId="8" fillId="0" borderId="0" xfId="0" applyFont="1" applyAlignment="1">
      <alignment vertical="center"/>
    </xf>
    <xf numFmtId="0" fontId="8" fillId="0" borderId="0" xfId="0" applyFont="1"/>
    <xf numFmtId="0" fontId="0" fillId="0" borderId="0" xfId="0" applyFont="1"/>
    <xf numFmtId="2" fontId="7" fillId="3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 applyAlignment="1">
      <alignment horizontal="center" vertical="center" wrapText="1"/>
    </xf>
    <xf numFmtId="2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164" fontId="5" fillId="0" borderId="0" xfId="0" applyNumberFormat="1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3" fillId="6" borderId="4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left"/>
    </xf>
    <xf numFmtId="4" fontId="1" fillId="0" borderId="4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" fontId="1" fillId="7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wrapText="1"/>
    </xf>
    <xf numFmtId="0" fontId="5" fillId="0" borderId="3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5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 vertical="top"/>
    </xf>
    <xf numFmtId="164" fontId="5" fillId="0" borderId="0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4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99CCFF"/>
      <color rgb="FF00FF0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563880</xdr:colOff>
      <xdr:row>4</xdr:row>
      <xdr:rowOff>26670</xdr:rowOff>
    </xdr:from>
    <xdr:to>
      <xdr:col>4</xdr:col>
      <xdr:colOff>852665</xdr:colOff>
      <xdr:row>4</xdr:row>
      <xdr:rowOff>231738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887730"/>
          <a:ext cx="1765720" cy="2171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8"/>
  <sheetViews>
    <sheetView zoomScale="85" zoomScaleNormal="85" workbookViewId="0">
      <selection activeCell="B8" sqref="B8:F8"/>
    </sheetView>
  </sheetViews>
  <sheetFormatPr defaultColWidth="8.85546875" defaultRowHeight="15" x14ac:dyDescent="0.25"/>
  <cols>
    <col min="1" max="1" width="4.85546875" style="3" customWidth="1"/>
    <col min="2" max="2" width="28.5703125" style="3" customWidth="1"/>
    <col min="3" max="3" width="21.140625" style="3" customWidth="1"/>
    <col min="4" max="4" width="23.140625" style="3" customWidth="1"/>
    <col min="5" max="5" width="63" style="3" customWidth="1"/>
    <col min="6" max="6" width="40.7109375" style="3" customWidth="1"/>
    <col min="7" max="7" width="29.85546875" style="3" customWidth="1"/>
    <col min="8" max="8" width="32.28515625" style="3" customWidth="1"/>
    <col min="9" max="9" width="15.85546875" style="3" customWidth="1"/>
    <col min="10" max="13" width="8.85546875" style="3"/>
    <col min="14" max="14" width="8.7109375" style="3" customWidth="1"/>
    <col min="15" max="16384" width="8.85546875" style="3"/>
  </cols>
  <sheetData>
    <row r="2" spans="1:8" ht="44.45" customHeight="1" x14ac:dyDescent="0.25">
      <c r="A2" s="70" t="s">
        <v>18</v>
      </c>
      <c r="B2" s="70"/>
      <c r="C2" s="70"/>
      <c r="D2" s="70"/>
      <c r="E2" s="70"/>
      <c r="F2" s="70"/>
      <c r="G2" s="70"/>
      <c r="H2" s="70"/>
    </row>
    <row r="3" spans="1:8" ht="46.5" customHeight="1" x14ac:dyDescent="0.25">
      <c r="A3" s="71" t="s">
        <v>43</v>
      </c>
      <c r="B3" s="71"/>
      <c r="C3" s="71"/>
      <c r="D3" s="71"/>
      <c r="E3" s="71"/>
      <c r="F3" s="71"/>
      <c r="G3" s="71"/>
      <c r="H3" s="71"/>
    </row>
    <row r="5" spans="1:8" ht="32.25" customHeight="1" x14ac:dyDescent="0.25">
      <c r="A5" s="72" t="s">
        <v>27</v>
      </c>
      <c r="B5" s="72"/>
      <c r="C5" s="72"/>
      <c r="D5" s="72"/>
      <c r="E5" s="72"/>
      <c r="F5" s="72"/>
      <c r="G5" s="72"/>
      <c r="H5" s="72"/>
    </row>
    <row r="7" spans="1:8" ht="60" x14ac:dyDescent="0.25">
      <c r="A7" s="8" t="s">
        <v>0</v>
      </c>
      <c r="B7" s="25" t="s">
        <v>1</v>
      </c>
      <c r="C7" s="25" t="s">
        <v>11</v>
      </c>
      <c r="D7" s="25" t="s">
        <v>12</v>
      </c>
      <c r="E7" s="9" t="s">
        <v>13</v>
      </c>
      <c r="F7" s="25" t="s">
        <v>14</v>
      </c>
      <c r="G7" s="25" t="s">
        <v>15</v>
      </c>
      <c r="H7" s="25" t="s">
        <v>16</v>
      </c>
    </row>
    <row r="8" spans="1:8" ht="108.75" customHeight="1" x14ac:dyDescent="0.25">
      <c r="A8" s="31">
        <v>1</v>
      </c>
      <c r="B8" s="25" t="s">
        <v>72</v>
      </c>
      <c r="C8" s="25" t="s">
        <v>73</v>
      </c>
      <c r="D8" s="25" t="s">
        <v>74</v>
      </c>
      <c r="E8" s="9" t="s">
        <v>75</v>
      </c>
      <c r="F8" s="25" t="s">
        <v>76</v>
      </c>
      <c r="G8" s="25" t="s">
        <v>20</v>
      </c>
      <c r="H8" s="25" t="s">
        <v>20</v>
      </c>
    </row>
  </sheetData>
  <mergeCells count="3">
    <mergeCell ref="A2:H2"/>
    <mergeCell ref="A3:H3"/>
    <mergeCell ref="A5:H5"/>
  </mergeCells>
  <pageMargins left="0.25" right="0.25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"/>
  <sheetViews>
    <sheetView zoomScale="70" zoomScaleNormal="70" workbookViewId="0">
      <selection activeCell="C8" sqref="C8:K8"/>
    </sheetView>
  </sheetViews>
  <sheetFormatPr defaultColWidth="8.85546875" defaultRowHeight="15" x14ac:dyDescent="0.25"/>
  <cols>
    <col min="1" max="1" width="5.140625" style="64" customWidth="1"/>
    <col min="2" max="2" width="23.42578125" style="64" customWidth="1"/>
    <col min="3" max="3" width="23.7109375" style="64" customWidth="1"/>
    <col min="4" max="4" width="46.7109375" style="64" customWidth="1"/>
    <col min="5" max="5" width="100.7109375" style="64" customWidth="1"/>
    <col min="6" max="6" width="12.42578125" style="64" customWidth="1"/>
    <col min="7" max="7" width="13.85546875" style="64" customWidth="1"/>
    <col min="8" max="8" width="16.140625" style="48" customWidth="1"/>
    <col min="9" max="9" width="15.85546875" style="64" customWidth="1"/>
    <col min="10" max="10" width="20.7109375" style="64" customWidth="1"/>
    <col min="11" max="11" width="25.85546875" style="48" customWidth="1"/>
    <col min="12" max="12" width="49.28515625" style="64" customWidth="1"/>
    <col min="13" max="16384" width="8.85546875" style="64"/>
  </cols>
  <sheetData>
    <row r="2" spans="1:12" ht="31.5" customHeight="1" x14ac:dyDescent="0.25">
      <c r="A2" s="73" t="s">
        <v>18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12" ht="21" customHeight="1" x14ac:dyDescent="0.25">
      <c r="A3" s="74" t="s">
        <v>65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</row>
    <row r="4" spans="1:12" ht="46.5" customHeight="1" x14ac:dyDescent="0.25">
      <c r="A4" s="74" t="s">
        <v>52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ht="18.600000000000001" customHeight="1" x14ac:dyDescent="0.25">
      <c r="A5" s="75" t="s">
        <v>3</v>
      </c>
      <c r="B5" s="75"/>
      <c r="C5" s="75"/>
      <c r="D5" s="75"/>
      <c r="E5" s="73"/>
      <c r="F5" s="73"/>
      <c r="G5" s="73"/>
      <c r="H5" s="73"/>
      <c r="I5" s="73"/>
      <c r="J5" s="73"/>
      <c r="K5" s="73"/>
      <c r="L5" s="73"/>
    </row>
    <row r="6" spans="1:12" ht="18.600000000000001" customHeight="1" x14ac:dyDescent="0.25">
      <c r="A6" s="65"/>
      <c r="B6" s="65"/>
      <c r="C6" s="65"/>
      <c r="D6" s="65"/>
      <c r="E6" s="63"/>
      <c r="F6" s="63"/>
      <c r="G6" s="63"/>
      <c r="H6" s="49"/>
      <c r="I6" s="63"/>
      <c r="J6" s="63"/>
      <c r="K6" s="63"/>
      <c r="L6" s="63"/>
    </row>
    <row r="7" spans="1:12" ht="86.25" customHeight="1" x14ac:dyDescent="0.25">
      <c r="A7" s="24" t="s">
        <v>0</v>
      </c>
      <c r="B7" s="29" t="s">
        <v>17</v>
      </c>
      <c r="C7" s="29" t="s">
        <v>21</v>
      </c>
      <c r="D7" s="29" t="s">
        <v>22</v>
      </c>
      <c r="E7" s="29" t="s">
        <v>23</v>
      </c>
      <c r="F7" s="29" t="s">
        <v>30</v>
      </c>
      <c r="G7" s="30" t="s">
        <v>24</v>
      </c>
      <c r="H7" s="30" t="s">
        <v>28</v>
      </c>
      <c r="I7" s="29" t="s">
        <v>25</v>
      </c>
      <c r="J7" s="29" t="s">
        <v>26</v>
      </c>
      <c r="K7" s="54" t="s">
        <v>29</v>
      </c>
      <c r="L7" s="61" t="s">
        <v>41</v>
      </c>
    </row>
    <row r="8" spans="1:12" ht="45.75" customHeight="1" x14ac:dyDescent="0.25">
      <c r="A8" s="67">
        <v>1</v>
      </c>
      <c r="B8" s="67" t="s">
        <v>72</v>
      </c>
      <c r="C8" s="76" t="s">
        <v>77</v>
      </c>
      <c r="D8" s="77"/>
      <c r="E8" s="77"/>
      <c r="F8" s="77"/>
      <c r="G8" s="77"/>
      <c r="H8" s="77"/>
      <c r="I8" s="77"/>
      <c r="J8" s="77"/>
      <c r="K8" s="77"/>
      <c r="L8" s="66"/>
    </row>
  </sheetData>
  <autoFilter ref="A7:K7"/>
  <mergeCells count="5">
    <mergeCell ref="A2:L2"/>
    <mergeCell ref="A3:L3"/>
    <mergeCell ref="A4:L4"/>
    <mergeCell ref="A5:L5"/>
    <mergeCell ref="C8:K8"/>
  </mergeCells>
  <pageMargins left="0.23622047244094491" right="0.23622047244094491" top="0.74803149606299213" bottom="0.74803149606299213" header="0.31496062992125984" footer="0.31496062992125984"/>
  <pageSetup paperSize="9" scale="4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7"/>
  <sheetViews>
    <sheetView workbookViewId="0">
      <selection activeCell="B6" sqref="B6"/>
    </sheetView>
  </sheetViews>
  <sheetFormatPr defaultRowHeight="13.5" x14ac:dyDescent="0.25"/>
  <cols>
    <col min="1" max="1" width="7.28515625" style="7" customWidth="1"/>
    <col min="2" max="2" width="33.7109375" style="7" customWidth="1"/>
    <col min="3" max="3" width="34.28515625" style="7" customWidth="1"/>
    <col min="4" max="4" width="10.85546875" style="7" customWidth="1"/>
    <col min="5" max="5" width="12.85546875" style="7" customWidth="1"/>
    <col min="6" max="6" width="11.85546875" style="7" customWidth="1"/>
    <col min="7" max="7" width="15.5703125" style="7" customWidth="1"/>
    <col min="8" max="8" width="15.42578125" style="7" customWidth="1"/>
    <col min="9" max="9" width="16.5703125" style="7" customWidth="1"/>
    <col min="10" max="10" width="36.28515625" style="7" customWidth="1"/>
    <col min="11" max="11" width="32.28515625" style="7" customWidth="1"/>
    <col min="12" max="12" width="28.7109375" style="7" customWidth="1"/>
    <col min="13" max="16384" width="9.140625" style="7"/>
  </cols>
  <sheetData>
    <row r="2" spans="1:13" ht="43.5" customHeight="1" x14ac:dyDescent="0.25">
      <c r="A2" s="82" t="s">
        <v>53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23"/>
    </row>
    <row r="3" spans="1:13" ht="102" customHeight="1" x14ac:dyDescent="0.25">
      <c r="A3" s="81" t="s">
        <v>54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23"/>
    </row>
    <row r="5" spans="1:13" s="14" customFormat="1" ht="63.75" x14ac:dyDescent="0.25">
      <c r="A5" s="12" t="s">
        <v>0</v>
      </c>
      <c r="B5" s="12" t="s">
        <v>17</v>
      </c>
      <c r="C5" s="12" t="s">
        <v>45</v>
      </c>
      <c r="D5" s="13" t="s">
        <v>36</v>
      </c>
      <c r="E5" s="13" t="s">
        <v>48</v>
      </c>
      <c r="F5" s="13" t="s">
        <v>49</v>
      </c>
      <c r="G5" s="13" t="s">
        <v>37</v>
      </c>
      <c r="H5" s="13" t="s">
        <v>38</v>
      </c>
      <c r="I5" s="16" t="s">
        <v>33</v>
      </c>
      <c r="J5" s="12" t="s">
        <v>39</v>
      </c>
      <c r="K5" s="12" t="s">
        <v>40</v>
      </c>
      <c r="L5" s="15" t="s">
        <v>41</v>
      </c>
    </row>
    <row r="6" spans="1:13" s="18" customFormat="1" ht="44.25" customHeight="1" x14ac:dyDescent="0.25">
      <c r="A6" s="17">
        <v>1</v>
      </c>
      <c r="B6" s="22" t="str">
        <f>'Справочник лекарств'!B8</f>
        <v xml:space="preserve">Артикаин+Эпинефрин </v>
      </c>
      <c r="C6" s="78" t="s">
        <v>55</v>
      </c>
      <c r="D6" s="79"/>
      <c r="E6" s="79"/>
      <c r="F6" s="79"/>
      <c r="G6" s="79"/>
      <c r="H6" s="79"/>
      <c r="I6" s="79"/>
      <c r="J6" s="79"/>
      <c r="K6" s="80"/>
      <c r="L6" s="28"/>
    </row>
    <row r="7" spans="1:13" s="27" customFormat="1" ht="18" customHeight="1" x14ac:dyDescent="0.25">
      <c r="A7" s="19"/>
      <c r="B7" s="19"/>
      <c r="C7" s="19"/>
      <c r="D7" s="19"/>
      <c r="E7" s="20" t="s">
        <v>44</v>
      </c>
      <c r="F7" s="21">
        <f>F6</f>
        <v>0</v>
      </c>
      <c r="G7" s="19"/>
      <c r="H7" s="19"/>
      <c r="I7" s="19"/>
      <c r="J7" s="19"/>
      <c r="K7" s="19"/>
      <c r="L7" s="19"/>
    </row>
  </sheetData>
  <mergeCells count="3">
    <mergeCell ref="C6:K6"/>
    <mergeCell ref="A3:L3"/>
    <mergeCell ref="A2:L2"/>
  </mergeCells>
  <pageMargins left="0.25" right="0.25" top="0.75" bottom="0.75" header="0.3" footer="0.3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10"/>
  <sheetViews>
    <sheetView zoomScale="85" zoomScaleNormal="85" workbookViewId="0">
      <selection activeCell="Q11" sqref="Q11"/>
    </sheetView>
  </sheetViews>
  <sheetFormatPr defaultColWidth="8.85546875" defaultRowHeight="15" x14ac:dyDescent="0.25"/>
  <cols>
    <col min="1" max="1" width="4" style="4" customWidth="1"/>
    <col min="2" max="2" width="24.28515625" style="4" customWidth="1"/>
    <col min="3" max="3" width="59.85546875" style="4" customWidth="1"/>
    <col min="4" max="4" width="39.7109375" style="4" customWidth="1"/>
    <col min="5" max="5" width="11.5703125" style="4" customWidth="1"/>
    <col min="6" max="6" width="15.5703125" style="4" customWidth="1"/>
    <col min="7" max="7" width="12" style="4" customWidth="1"/>
    <col min="8" max="8" width="13" style="4" customWidth="1"/>
    <col min="9" max="9" width="12.140625" style="4" customWidth="1"/>
    <col min="10" max="10" width="16" style="4" customWidth="1"/>
    <col min="11" max="11" width="10.140625" style="4" customWidth="1"/>
    <col min="12" max="12" width="13.28515625" style="4" customWidth="1"/>
    <col min="13" max="13" width="11" style="4" customWidth="1"/>
    <col min="14" max="14" width="16.140625" style="4" customWidth="1"/>
    <col min="15" max="15" width="12.7109375" style="4" customWidth="1"/>
    <col min="16" max="16" width="13.42578125" style="4" customWidth="1"/>
    <col min="17" max="17" width="19.7109375" style="4" customWidth="1"/>
    <col min="18" max="16384" width="8.85546875" style="4"/>
  </cols>
  <sheetData>
    <row r="2" spans="1:17" ht="45.75" customHeight="1" x14ac:dyDescent="0.25">
      <c r="A2" s="84" t="s">
        <v>18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15" customHeight="1" x14ac:dyDescent="0.25">
      <c r="A3" s="71" t="s">
        <v>31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</row>
    <row r="4" spans="1:17" ht="34.5" customHeight="1" x14ac:dyDescent="0.25">
      <c r="A4" s="86" t="s">
        <v>81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</row>
    <row r="5" spans="1:17" ht="24" customHeight="1" x14ac:dyDescent="0.25">
      <c r="A5" s="85" t="s">
        <v>2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</row>
    <row r="6" spans="1:17" ht="15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7" s="1" customFormat="1" ht="33" customHeight="1" x14ac:dyDescent="0.2">
      <c r="A7" s="83" t="s">
        <v>0</v>
      </c>
      <c r="B7" s="90" t="s">
        <v>1</v>
      </c>
      <c r="C7" s="87" t="s">
        <v>13</v>
      </c>
      <c r="D7" s="87" t="s">
        <v>14</v>
      </c>
      <c r="E7" s="94" t="s">
        <v>69</v>
      </c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1" t="s">
        <v>34</v>
      </c>
    </row>
    <row r="8" spans="1:17" s="1" customFormat="1" ht="43.5" customHeight="1" x14ac:dyDescent="0.2">
      <c r="A8" s="83"/>
      <c r="B8" s="90"/>
      <c r="C8" s="88"/>
      <c r="D8" s="88"/>
      <c r="E8" s="83" t="s">
        <v>83</v>
      </c>
      <c r="F8" s="83"/>
      <c r="G8" s="83"/>
      <c r="H8" s="83"/>
      <c r="I8" s="83" t="s">
        <v>84</v>
      </c>
      <c r="J8" s="83"/>
      <c r="K8" s="83"/>
      <c r="L8" s="83"/>
      <c r="M8" s="83" t="s">
        <v>85</v>
      </c>
      <c r="N8" s="83"/>
      <c r="O8" s="83"/>
      <c r="P8" s="83"/>
      <c r="Q8" s="92"/>
    </row>
    <row r="9" spans="1:17" s="1" customFormat="1" ht="76.5" customHeight="1" x14ac:dyDescent="0.2">
      <c r="A9" s="83"/>
      <c r="B9" s="90"/>
      <c r="C9" s="89"/>
      <c r="D9" s="89"/>
      <c r="E9" s="10" t="s">
        <v>35</v>
      </c>
      <c r="F9" s="26" t="s">
        <v>12</v>
      </c>
      <c r="G9" s="10" t="s">
        <v>51</v>
      </c>
      <c r="H9" s="11" t="s">
        <v>28</v>
      </c>
      <c r="I9" s="10" t="s">
        <v>35</v>
      </c>
      <c r="J9" s="68" t="s">
        <v>12</v>
      </c>
      <c r="K9" s="10" t="s">
        <v>51</v>
      </c>
      <c r="L9" s="11" t="s">
        <v>28</v>
      </c>
      <c r="M9" s="10" t="s">
        <v>35</v>
      </c>
      <c r="N9" s="68" t="s">
        <v>12</v>
      </c>
      <c r="O9" s="10" t="s">
        <v>51</v>
      </c>
      <c r="P9" s="11" t="s">
        <v>28</v>
      </c>
      <c r="Q9" s="93"/>
    </row>
    <row r="10" spans="1:17" s="1" customFormat="1" ht="79.5" customHeight="1" x14ac:dyDescent="0.2">
      <c r="A10" s="2">
        <v>1</v>
      </c>
      <c r="B10" s="25" t="s">
        <v>72</v>
      </c>
      <c r="C10" s="9" t="s">
        <v>82</v>
      </c>
      <c r="D10" s="25" t="s">
        <v>76</v>
      </c>
      <c r="E10" s="60">
        <v>14908.9</v>
      </c>
      <c r="F10" s="25" t="s">
        <v>74</v>
      </c>
      <c r="G10" s="10">
        <f>1.8*100</f>
        <v>180</v>
      </c>
      <c r="H10" s="62">
        <f>E10/G10</f>
        <v>82.827222222222218</v>
      </c>
      <c r="I10" s="60">
        <v>14909.11</v>
      </c>
      <c r="J10" s="25" t="s">
        <v>74</v>
      </c>
      <c r="K10" s="10">
        <f>1.8*100</f>
        <v>180</v>
      </c>
      <c r="L10" s="62">
        <f>I10/K10</f>
        <v>82.828388888888895</v>
      </c>
      <c r="M10" s="60">
        <v>14909.1</v>
      </c>
      <c r="N10" s="25" t="s">
        <v>74</v>
      </c>
      <c r="O10" s="10">
        <f>1.8*100</f>
        <v>180</v>
      </c>
      <c r="P10" s="62">
        <f>M10/O10</f>
        <v>82.828333333333333</v>
      </c>
      <c r="Q10" s="55">
        <v>82.83</v>
      </c>
    </row>
  </sheetData>
  <mergeCells count="13">
    <mergeCell ref="M8:P8"/>
    <mergeCell ref="A3:Q3"/>
    <mergeCell ref="A2:Q2"/>
    <mergeCell ref="A5:P5"/>
    <mergeCell ref="A4:Q4"/>
    <mergeCell ref="D7:D9"/>
    <mergeCell ref="A7:A9"/>
    <mergeCell ref="B7:B9"/>
    <mergeCell ref="C7:C9"/>
    <mergeCell ref="Q7:Q9"/>
    <mergeCell ref="E7:P7"/>
    <mergeCell ref="E8:H8"/>
    <mergeCell ref="I8:L8"/>
  </mergeCells>
  <pageMargins left="0.25" right="0.25" top="0.75" bottom="0.75" header="0.3" footer="0.3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4"/>
  <sheetViews>
    <sheetView zoomScale="85" zoomScaleNormal="85" workbookViewId="0">
      <selection activeCell="F5" sqref="F5"/>
    </sheetView>
  </sheetViews>
  <sheetFormatPr defaultColWidth="8.85546875" defaultRowHeight="15" x14ac:dyDescent="0.25"/>
  <cols>
    <col min="1" max="1" width="4.7109375" style="4" customWidth="1"/>
    <col min="2" max="2" width="25.28515625" style="4" customWidth="1"/>
    <col min="3" max="3" width="20.7109375" style="4" customWidth="1"/>
    <col min="4" max="4" width="19.42578125" style="4" customWidth="1"/>
    <col min="5" max="5" width="43.7109375" style="4" customWidth="1"/>
    <col min="6" max="6" width="32.28515625" style="4" customWidth="1"/>
    <col min="7" max="8" width="23.7109375" style="4" customWidth="1"/>
    <col min="9" max="9" width="25.28515625" style="4" customWidth="1"/>
    <col min="10" max="10" width="48.7109375" style="4" customWidth="1"/>
    <col min="11" max="11" width="18.28515625" style="4" customWidth="1"/>
    <col min="12" max="12" width="23.7109375" style="4" customWidth="1"/>
    <col min="13" max="16384" width="8.85546875" style="4"/>
  </cols>
  <sheetData>
    <row r="2" spans="1:12" ht="21.75" customHeight="1" x14ac:dyDescent="0.25">
      <c r="A2" s="95" t="s">
        <v>62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</row>
    <row r="4" spans="1:12" ht="76.5" customHeight="1" x14ac:dyDescent="0.25">
      <c r="A4" s="8" t="s">
        <v>0</v>
      </c>
      <c r="B4" s="25" t="s">
        <v>1</v>
      </c>
      <c r="C4" s="25" t="s">
        <v>11</v>
      </c>
      <c r="D4" s="25" t="s">
        <v>12</v>
      </c>
      <c r="E4" s="9" t="s">
        <v>13</v>
      </c>
      <c r="F4" s="25" t="s">
        <v>14</v>
      </c>
      <c r="G4" s="25" t="s">
        <v>15</v>
      </c>
      <c r="H4" s="25" t="s">
        <v>3</v>
      </c>
      <c r="I4" s="25" t="s">
        <v>2</v>
      </c>
      <c r="J4" s="25" t="s">
        <v>32</v>
      </c>
      <c r="K4" s="25" t="s">
        <v>7</v>
      </c>
      <c r="L4" s="9" t="s">
        <v>6</v>
      </c>
    </row>
    <row r="5" spans="1:12" ht="104.25" customHeight="1" x14ac:dyDescent="0.25">
      <c r="A5" s="31">
        <v>1</v>
      </c>
      <c r="B5" s="25" t="s">
        <v>72</v>
      </c>
      <c r="C5" s="25" t="s">
        <v>73</v>
      </c>
      <c r="D5" s="25" t="s">
        <v>74</v>
      </c>
      <c r="E5" s="9" t="s">
        <v>75</v>
      </c>
      <c r="F5" s="25" t="s">
        <v>76</v>
      </c>
      <c r="G5" s="25" t="s">
        <v>46</v>
      </c>
      <c r="H5" s="56" t="s">
        <v>77</v>
      </c>
      <c r="I5" s="56">
        <f>'анализ рынка'!Q10</f>
        <v>82.83</v>
      </c>
      <c r="J5" s="25" t="s">
        <v>55</v>
      </c>
      <c r="K5" s="47" t="s">
        <v>9</v>
      </c>
      <c r="L5" s="57">
        <v>82.83</v>
      </c>
    </row>
    <row r="6" spans="1:12" ht="14.25" customHeight="1" x14ac:dyDescent="0.25"/>
    <row r="7" spans="1:12" ht="17.25" customHeight="1" x14ac:dyDescent="0.25">
      <c r="A7" s="96" t="s">
        <v>10</v>
      </c>
      <c r="B7" s="96"/>
      <c r="C7" s="96"/>
      <c r="D7" s="96"/>
      <c r="E7" s="96"/>
      <c r="F7" s="96"/>
      <c r="G7" s="96"/>
      <c r="H7" s="96"/>
      <c r="I7" s="96"/>
    </row>
    <row r="8" spans="1:12" ht="31.5" customHeight="1" x14ac:dyDescent="0.25">
      <c r="A8" s="71" t="s">
        <v>61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</row>
    <row r="9" spans="1:12" ht="18" customHeight="1" x14ac:dyDescent="0.25">
      <c r="A9" s="97" t="s">
        <v>80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</row>
    <row r="10" spans="1:12" s="69" customFormat="1" ht="24" customHeight="1" x14ac:dyDescent="0.25">
      <c r="A10" s="98" t="s">
        <v>42</v>
      </c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</row>
    <row r="11" spans="1:12" ht="30.75" customHeight="1" x14ac:dyDescent="0.25">
      <c r="A11" s="99" t="s">
        <v>79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</row>
    <row r="12" spans="1:12" ht="30" customHeight="1" x14ac:dyDescent="0.25">
      <c r="A12" s="98" t="s">
        <v>78</v>
      </c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</row>
    <row r="13" spans="1:12" ht="45" customHeight="1" x14ac:dyDescent="0.25">
      <c r="A13" s="98" t="s">
        <v>66</v>
      </c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</row>
    <row r="14" spans="1:12" ht="37.5" customHeight="1" x14ac:dyDescent="0.25">
      <c r="A14" s="71" t="s">
        <v>70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</row>
  </sheetData>
  <mergeCells count="9">
    <mergeCell ref="A2:L2"/>
    <mergeCell ref="A8:L8"/>
    <mergeCell ref="A7:I7"/>
    <mergeCell ref="A9:L9"/>
    <mergeCell ref="A14:L14"/>
    <mergeCell ref="A10:L10"/>
    <mergeCell ref="A11:L11"/>
    <mergeCell ref="A13:L13"/>
    <mergeCell ref="A12:L12"/>
  </mergeCells>
  <pageMargins left="0.25" right="0.25" top="0.75" bottom="0.75" header="0.3" footer="0.3"/>
  <pageSetup paperSize="9" scale="4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zoomScale="85" zoomScaleNormal="85" workbookViewId="0">
      <selection activeCell="A7" sqref="A7:N7"/>
    </sheetView>
  </sheetViews>
  <sheetFormatPr defaultColWidth="8.85546875" defaultRowHeight="15" x14ac:dyDescent="0.25"/>
  <cols>
    <col min="1" max="1" width="4" style="4" customWidth="1"/>
    <col min="2" max="2" width="27.85546875" style="4" customWidth="1"/>
    <col min="3" max="3" width="20.42578125" style="4" customWidth="1"/>
    <col min="4" max="4" width="21.28515625" style="4" customWidth="1"/>
    <col min="5" max="5" width="42" style="4" customWidth="1"/>
    <col min="6" max="6" width="33" style="4" customWidth="1"/>
    <col min="7" max="7" width="22.5703125" style="4" customWidth="1"/>
    <col min="8" max="8" width="15.42578125" style="4" customWidth="1"/>
    <col min="9" max="9" width="13.5703125" style="4" customWidth="1"/>
    <col min="10" max="10" width="11.28515625" style="4" customWidth="1"/>
    <col min="11" max="11" width="14.7109375" style="4" customWidth="1"/>
    <col min="12" max="12" width="9.85546875" style="4" customWidth="1"/>
    <col min="13" max="13" width="13.7109375" style="4" customWidth="1"/>
    <col min="14" max="14" width="18" style="4" customWidth="1"/>
    <col min="15" max="15" width="5.42578125" style="4" customWidth="1"/>
    <col min="16" max="16384" width="8.85546875" style="4"/>
  </cols>
  <sheetData>
    <row r="1" spans="1:15" ht="14.25" customHeight="1" x14ac:dyDescent="0.25">
      <c r="L1" s="104"/>
      <c r="M1" s="104"/>
      <c r="N1" s="104"/>
    </row>
    <row r="2" spans="1:15" x14ac:dyDescent="0.25">
      <c r="A2" s="108" t="s">
        <v>47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</row>
    <row r="3" spans="1:15" ht="14.25" customHeight="1" x14ac:dyDescent="0.25"/>
    <row r="4" spans="1:15" ht="41.25" customHeight="1" x14ac:dyDescent="0.25">
      <c r="A4" s="70" t="s">
        <v>18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</row>
    <row r="5" spans="1:15" ht="24" customHeight="1" x14ac:dyDescent="0.25">
      <c r="A5" s="71" t="s">
        <v>5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</row>
    <row r="6" spans="1:15" ht="31.5" customHeight="1" x14ac:dyDescent="0.25">
      <c r="A6" s="71" t="s">
        <v>19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</row>
    <row r="7" spans="1:15" ht="38.25" customHeight="1" x14ac:dyDescent="0.25">
      <c r="A7" s="109" t="s">
        <v>71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</row>
    <row r="9" spans="1:15" ht="108" customHeight="1" x14ac:dyDescent="0.25">
      <c r="A9" s="31" t="s">
        <v>0</v>
      </c>
      <c r="B9" s="25" t="s">
        <v>1</v>
      </c>
      <c r="C9" s="25" t="s">
        <v>11</v>
      </c>
      <c r="D9" s="25" t="s">
        <v>12</v>
      </c>
      <c r="E9" s="9" t="s">
        <v>13</v>
      </c>
      <c r="F9" s="25" t="s">
        <v>14</v>
      </c>
      <c r="G9" s="25" t="s">
        <v>15</v>
      </c>
      <c r="H9" s="9" t="s">
        <v>8</v>
      </c>
      <c r="I9" s="31" t="s">
        <v>33</v>
      </c>
      <c r="J9" s="31" t="s">
        <v>59</v>
      </c>
      <c r="K9" s="31" t="s">
        <v>60</v>
      </c>
      <c r="L9" s="31" t="s">
        <v>56</v>
      </c>
      <c r="M9" s="32" t="s">
        <v>50</v>
      </c>
      <c r="N9" s="32" t="s">
        <v>4</v>
      </c>
    </row>
    <row r="10" spans="1:15" ht="97.5" customHeight="1" x14ac:dyDescent="0.25">
      <c r="A10" s="31">
        <v>1</v>
      </c>
      <c r="B10" s="25" t="s">
        <v>72</v>
      </c>
      <c r="C10" s="25" t="s">
        <v>73</v>
      </c>
      <c r="D10" s="25" t="s">
        <v>74</v>
      </c>
      <c r="E10" s="9" t="s">
        <v>82</v>
      </c>
      <c r="F10" s="25" t="s">
        <v>76</v>
      </c>
      <c r="G10" s="25" t="s">
        <v>20</v>
      </c>
      <c r="H10" s="53">
        <v>3600</v>
      </c>
      <c r="I10" s="33">
        <f>'Выбор минимального значения'!L5</f>
        <v>82.83</v>
      </c>
      <c r="J10" s="34" t="s">
        <v>9</v>
      </c>
      <c r="K10" s="52" t="s">
        <v>9</v>
      </c>
      <c r="L10" s="58">
        <f>82.83*1.1</f>
        <v>91.113</v>
      </c>
      <c r="M10" s="35">
        <v>91.11</v>
      </c>
      <c r="N10" s="35">
        <f t="shared" ref="N10" si="0">M10*H10</f>
        <v>327996</v>
      </c>
    </row>
    <row r="11" spans="1:15" ht="27.75" customHeight="1" x14ac:dyDescent="0.25">
      <c r="A11" s="101" t="s">
        <v>68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36">
        <f>SUM(N10:N10)</f>
        <v>327996</v>
      </c>
      <c r="O11" s="37"/>
    </row>
    <row r="12" spans="1:15" x14ac:dyDescent="0.25">
      <c r="A12" s="38"/>
      <c r="B12" s="38"/>
      <c r="C12" s="38"/>
      <c r="D12" s="38"/>
      <c r="E12" s="38"/>
      <c r="F12" s="38"/>
      <c r="G12" s="38"/>
      <c r="H12" s="38"/>
      <c r="I12" s="38"/>
      <c r="J12" s="50"/>
      <c r="K12" s="50"/>
      <c r="L12" s="38"/>
      <c r="M12" s="38"/>
      <c r="N12" s="39"/>
      <c r="O12" s="37"/>
    </row>
    <row r="13" spans="1:15" ht="24.75" customHeight="1" x14ac:dyDescent="0.25">
      <c r="A13" s="105" t="s">
        <v>63</v>
      </c>
      <c r="B13" s="105"/>
      <c r="C13" s="105"/>
      <c r="D13" s="105"/>
      <c r="E13" s="105"/>
      <c r="F13" s="105"/>
      <c r="G13" s="105"/>
      <c r="H13" s="107">
        <f>N11</f>
        <v>327996</v>
      </c>
      <c r="I13" s="107"/>
      <c r="J13" s="51"/>
      <c r="K13" s="51"/>
      <c r="L13" s="40"/>
      <c r="M13" s="38"/>
      <c r="N13" s="41"/>
      <c r="O13" s="37"/>
    </row>
    <row r="14" spans="1:15" x14ac:dyDescent="0.25">
      <c r="A14" s="38"/>
      <c r="B14" s="38"/>
      <c r="C14" s="38"/>
      <c r="D14" s="38"/>
      <c r="E14" s="38"/>
      <c r="F14" s="38"/>
      <c r="G14" s="38"/>
      <c r="H14" s="38"/>
      <c r="I14" s="38"/>
      <c r="J14" s="50"/>
      <c r="K14" s="50"/>
      <c r="L14" s="38"/>
      <c r="M14" s="38"/>
      <c r="N14" s="41"/>
      <c r="O14" s="37"/>
    </row>
    <row r="15" spans="1:15" ht="16.5" customHeight="1" x14ac:dyDescent="0.25">
      <c r="A15" s="42" t="s">
        <v>57</v>
      </c>
      <c r="N15" s="43"/>
      <c r="O15" s="37"/>
    </row>
    <row r="16" spans="1:15" ht="14.25" customHeight="1" x14ac:dyDescent="0.25">
      <c r="A16" s="42" t="s">
        <v>58</v>
      </c>
      <c r="B16" s="38"/>
      <c r="C16" s="38"/>
      <c r="D16" s="38"/>
      <c r="E16" s="38"/>
      <c r="F16" s="38"/>
      <c r="G16" s="38"/>
      <c r="H16" s="38"/>
      <c r="I16" s="38"/>
      <c r="J16" s="50"/>
      <c r="K16" s="50"/>
      <c r="L16" s="38"/>
      <c r="M16" s="38"/>
      <c r="N16" s="41"/>
      <c r="O16" s="37"/>
    </row>
    <row r="17" spans="1:15" ht="38.25" customHeight="1" x14ac:dyDescent="0.25">
      <c r="A17" s="71" t="s">
        <v>64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37"/>
    </row>
    <row r="18" spans="1:15" ht="16.899999999999999" customHeight="1" x14ac:dyDescent="0.25">
      <c r="D18" s="44"/>
      <c r="E18" s="45"/>
      <c r="F18" s="45"/>
      <c r="G18" s="45"/>
      <c r="H18" s="45"/>
      <c r="I18" s="45"/>
      <c r="J18" s="45"/>
      <c r="K18" s="45"/>
      <c r="O18" s="37"/>
    </row>
    <row r="19" spans="1:15" ht="28.9" customHeight="1" x14ac:dyDescent="0.25">
      <c r="A19" s="100" t="s">
        <v>67</v>
      </c>
      <c r="B19" s="100"/>
      <c r="C19" s="100"/>
      <c r="D19" s="100"/>
      <c r="E19" s="100"/>
      <c r="F19" s="100"/>
      <c r="G19" s="100"/>
      <c r="H19" s="45"/>
      <c r="I19" s="45"/>
      <c r="J19" s="45"/>
      <c r="K19" s="45"/>
      <c r="N19" s="45"/>
      <c r="O19" s="37"/>
    </row>
    <row r="20" spans="1:15" ht="26.25" customHeight="1" x14ac:dyDescent="0.25">
      <c r="B20" s="45"/>
      <c r="C20" s="45"/>
      <c r="F20" s="45"/>
      <c r="G20" s="45"/>
      <c r="H20" s="59"/>
      <c r="I20" s="46"/>
      <c r="J20" s="46"/>
      <c r="K20" s="46"/>
    </row>
    <row r="21" spans="1:15" x14ac:dyDescent="0.25">
      <c r="A21" s="45"/>
      <c r="B21" s="45"/>
      <c r="C21" s="45"/>
      <c r="E21" s="4" t="s">
        <v>86</v>
      </c>
      <c r="F21" s="45"/>
      <c r="G21" s="45"/>
      <c r="H21" s="46"/>
      <c r="I21" s="46"/>
      <c r="J21" s="46"/>
      <c r="K21" s="46"/>
      <c r="L21" s="45"/>
    </row>
    <row r="22" spans="1:15" x14ac:dyDescent="0.25">
      <c r="D22" s="45"/>
      <c r="E22" s="45"/>
      <c r="F22" s="45"/>
      <c r="G22" s="45"/>
      <c r="H22" s="45"/>
      <c r="I22" s="45"/>
      <c r="J22" s="45"/>
      <c r="K22" s="45"/>
      <c r="L22" s="45"/>
    </row>
  </sheetData>
  <mergeCells count="11">
    <mergeCell ref="A19:G19"/>
    <mergeCell ref="A11:M11"/>
    <mergeCell ref="L1:N1"/>
    <mergeCell ref="A13:G13"/>
    <mergeCell ref="A17:N17"/>
    <mergeCell ref="H13:I13"/>
    <mergeCell ref="A2:N2"/>
    <mergeCell ref="A4:N4"/>
    <mergeCell ref="A5:N5"/>
    <mergeCell ref="A6:N6"/>
    <mergeCell ref="A7:N7"/>
  </mergeCells>
  <pageMargins left="0.25" right="0.25" top="0.75" bottom="0.75" header="0.3" footer="0.3"/>
  <pageSetup paperSize="9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Справочник лекарств</vt:lpstr>
      <vt:lpstr>тарифный метод (только ЖНВЛП)</vt:lpstr>
      <vt:lpstr>Средневзвешенная</vt:lpstr>
      <vt:lpstr>анализ рынка</vt:lpstr>
      <vt:lpstr>Выбор минимального значения</vt:lpstr>
      <vt:lpstr>РНМЦД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Ganchikov</dc:creator>
  <cp:lastModifiedBy>Красулина Анастасия Владимировна</cp:lastModifiedBy>
  <cp:lastPrinted>2026-09-23T08:48:40Z</cp:lastPrinted>
  <dcterms:created xsi:type="dcterms:W3CDTF">2018-01-29T11:31:17Z</dcterms:created>
  <dcterms:modified xsi:type="dcterms:W3CDTF">2026-09-25T06:23:12Z</dcterms:modified>
</cp:coreProperties>
</file>