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60" windowWidth="21840" windowHeight="12060"/>
  </bookViews>
  <sheets>
    <sheet name="НМЦК (6)" sheetId="1" r:id="rId1"/>
  </sheets>
  <calcPr calcId="145621" refMode="R1C1"/>
</workbook>
</file>

<file path=xl/calcChain.xml><?xml version="1.0" encoding="utf-8"?>
<calcChain xmlns="http://schemas.openxmlformats.org/spreadsheetml/2006/main">
  <c r="L9" i="1" l="1"/>
  <c r="M10" i="1" l="1"/>
  <c r="M11" i="1"/>
  <c r="M12" i="1"/>
  <c r="M13" i="1"/>
  <c r="M14" i="1"/>
  <c r="M15" i="1"/>
  <c r="M17" i="1"/>
  <c r="M18" i="1"/>
  <c r="M19" i="1"/>
  <c r="M20" i="1"/>
  <c r="M21" i="1"/>
  <c r="M22" i="1"/>
  <c r="M23" i="1"/>
  <c r="M24" i="1"/>
  <c r="M25" i="1"/>
  <c r="M26" i="1"/>
  <c r="M27" i="1"/>
  <c r="M28" i="1"/>
  <c r="L10" i="1"/>
  <c r="L11" i="1"/>
  <c r="L12" i="1"/>
  <c r="L13" i="1"/>
  <c r="L14" i="1"/>
  <c r="K10" i="1"/>
  <c r="K11" i="1"/>
  <c r="K12" i="1"/>
  <c r="K13" i="1"/>
  <c r="K14" i="1"/>
  <c r="J10" i="1"/>
  <c r="J11" i="1"/>
  <c r="J12" i="1"/>
  <c r="H10" i="1"/>
  <c r="I10" i="1" s="1"/>
  <c r="H11" i="1"/>
  <c r="H12" i="1"/>
  <c r="I12" i="1" s="1"/>
  <c r="H13" i="1"/>
  <c r="H14" i="1"/>
  <c r="I14" i="1" s="1"/>
  <c r="J14" i="1" s="1"/>
  <c r="I11" i="1"/>
  <c r="I13" i="1"/>
  <c r="J13" i="1" s="1"/>
  <c r="H28" i="1" l="1"/>
  <c r="I28" i="1" s="1"/>
  <c r="J28" i="1" s="1"/>
  <c r="K28" i="1"/>
  <c r="L28" i="1"/>
  <c r="H27" i="1"/>
  <c r="I27" i="1" s="1"/>
  <c r="J27" i="1" s="1"/>
  <c r="K27" i="1"/>
  <c r="L27" i="1"/>
  <c r="H26" i="1"/>
  <c r="I26" i="1" s="1"/>
  <c r="J26" i="1" s="1"/>
  <c r="K26" i="1"/>
  <c r="L26" i="1"/>
  <c r="H25" i="1"/>
  <c r="I25" i="1" s="1"/>
  <c r="J25" i="1" s="1"/>
  <c r="K25" i="1"/>
  <c r="L25" i="1"/>
  <c r="H24" i="1"/>
  <c r="I24" i="1" s="1"/>
  <c r="J24" i="1" s="1"/>
  <c r="K24" i="1"/>
  <c r="L24" i="1"/>
  <c r="H23" i="1"/>
  <c r="I23" i="1" s="1"/>
  <c r="J23" i="1" s="1"/>
  <c r="K23" i="1"/>
  <c r="L23" i="1"/>
  <c r="H22" i="1"/>
  <c r="I22" i="1" s="1"/>
  <c r="J22" i="1" s="1"/>
  <c r="K22" i="1"/>
  <c r="L22" i="1"/>
  <c r="H21" i="1"/>
  <c r="I21" i="1" s="1"/>
  <c r="J21" i="1" s="1"/>
  <c r="K21" i="1"/>
  <c r="L21" i="1"/>
  <c r="H20" i="1"/>
  <c r="I20" i="1" s="1"/>
  <c r="J20" i="1" s="1"/>
  <c r="K20" i="1"/>
  <c r="L20" i="1"/>
  <c r="H19" i="1"/>
  <c r="I19" i="1" s="1"/>
  <c r="J19" i="1" s="1"/>
  <c r="K19" i="1"/>
  <c r="L19" i="1"/>
  <c r="H18" i="1"/>
  <c r="I18" i="1" s="1"/>
  <c r="J18" i="1" s="1"/>
  <c r="K18" i="1"/>
  <c r="L18" i="1"/>
  <c r="H17" i="1"/>
  <c r="I17" i="1" s="1"/>
  <c r="J17" i="1" s="1"/>
  <c r="K17" i="1"/>
  <c r="L17" i="1"/>
  <c r="H16" i="1"/>
  <c r="I16" i="1" s="1"/>
  <c r="J16" i="1" s="1"/>
  <c r="K16" i="1"/>
  <c r="L16" i="1"/>
  <c r="M16" i="1" s="1"/>
  <c r="L15" i="1"/>
  <c r="K15" i="1"/>
  <c r="H15" i="1"/>
  <c r="I15" i="1" s="1"/>
  <c r="J15" i="1" s="1"/>
  <c r="M9" i="1" l="1"/>
  <c r="K9" i="1" l="1"/>
  <c r="H9" i="1" l="1"/>
  <c r="I9" i="1" s="1"/>
  <c r="J9" i="1" s="1"/>
</calcChain>
</file>

<file path=xl/sharedStrings.xml><?xml version="1.0" encoding="utf-8"?>
<sst xmlns="http://schemas.openxmlformats.org/spreadsheetml/2006/main" count="64" uniqueCount="45">
  <si>
    <t>ИТОГО:</t>
  </si>
  <si>
    <t>Н(М)ЦК, контракта с учетом наименьшего коммерческого предложения (руб.)</t>
  </si>
  <si>
    <t>Цена за ед. изм. минимального коммерческого  предложения (руб.)</t>
  </si>
  <si>
    <t>Расчет Н(М)ЦК по формуле 
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</si>
  <si>
    <t xml:space="preserve">коэффициент вариации цен V (%)
</t>
  </si>
  <si>
    <t>Среднее квадратичное отклонение</t>
  </si>
  <si>
    <t xml:space="preserve">Средняя арифметическая цена за единицу     &lt;ц&gt; </t>
  </si>
  <si>
    <t>Н(М)ЦК определяемая методом сопоставимых рыночных цен (анализа рынка)*</t>
  </si>
  <si>
    <t>Однородность совокупности значений выявленных цен, используемых в расчете Н(М)ЦК</t>
  </si>
  <si>
    <t>Коммерческие предложения, цена за ед. измерения, руб.</t>
  </si>
  <si>
    <t>Кол-во</t>
  </si>
  <si>
    <t>Ед. изм</t>
  </si>
  <si>
    <t>№</t>
  </si>
  <si>
    <t>Обоснование начальной (максимальной) цены контракта</t>
  </si>
  <si>
    <t>Расчет Н(М)ЦК произвел специалист по закупкам отдела закупок и обеспечения деятельности Свитнева М.В., на основе данных полученных от инициатора закупки</t>
  </si>
  <si>
    <t>Определение и обоснование начальной (максимальной) цены контракта произведено в соответствии с требованиями статьи 22 Федерального закона от 05 апреля 2013 года № 44-ФЗ «О контрактной системе в сфере закупок товаров, работ, услуг для обеспечения государственных и муниципальных нужд»</t>
  </si>
  <si>
    <t>Охранная сигнализация в здании хирургического корпуса на 4 этаже  «Отделения анестезиологии-реанимации с палатами реанимации и интенсивной терапии для взрослого населения»</t>
  </si>
  <si>
    <t>Охранная сигнализация в здании акушерского корпуса на 5 этаже «Отделения анестезиологии-реаниматологии для женщин»</t>
  </si>
  <si>
    <t>КТС в здании акушерского корпуса на 2 этаже «Отделения реанимации и интенсивной терапии для новорожденных»</t>
  </si>
  <si>
    <t>КТС в здании акушерского корпуса на 5 этаже «Отделении анестезиологии-реаниматологии для женщин» (комната хранения наркотических средств и психотропных веществ)</t>
  </si>
  <si>
    <t>КТС в здании акушерского корпуса на 5 этаже «Отделении анестезиологии-реаниматологии для женщин»</t>
  </si>
  <si>
    <t>КТС в здании хирургического корпуса на 4 этаже «Отделении анестезиологии-реанимации с палатами реанимации и интенсивной терапии для взрослого населения»</t>
  </si>
  <si>
    <t>Охранная сигнализация в помещение больницы  № 16</t>
  </si>
  <si>
    <t xml:space="preserve">Кнопка тревожной сигнализации в помещении больницы №16 </t>
  </si>
  <si>
    <t>Кнопка тревожной сигнализации в приемном отделении</t>
  </si>
  <si>
    <t>Кнопка тревожной сигнализации в помещении №17</t>
  </si>
  <si>
    <t>Охранная сигнализация в помещении Центра общей врачебной практики (семейной медицины)  г.Колтуши</t>
  </si>
  <si>
    <t>Кнопка тревожной сигнализации в Центре общей врачебной практики (семейной медицины)  г.Колтуши</t>
  </si>
  <si>
    <t>Охранная сигнализация в помещении Врачебной амбулатории п.Романовка</t>
  </si>
  <si>
    <t>Кнопка тревожной сигнализации во врачебной амбулатории п.Романовка</t>
  </si>
  <si>
    <t>Охранная сигнализация в помещении Врачебной амбулатории д. Кальтино</t>
  </si>
  <si>
    <t>Кнопка тревожной сигнализации во Врачебной амбулатории  д.Кальтино</t>
  </si>
  <si>
    <t>Кнопка тревожной сигнализации в кабинете психиатра (пищеблок)</t>
  </si>
  <si>
    <t>Кнопка тревожной сигнализации в регистратуре поликлиники</t>
  </si>
  <si>
    <t>час</t>
  </si>
  <si>
    <t>КТС  в здании хирургического корпуса на 4 этаже (помещение дежурного) «Отделения анестезиологии-реанимации с палатами реанимации и интенсивной терапии для взрослого населения»</t>
  </si>
  <si>
    <t>Кнопка тревожной сигнализации в регистратуре (Центр профилактики,помещение 202)</t>
  </si>
  <si>
    <r>
      <t xml:space="preserve">УТВЕРЖДАЮ 
</t>
    </r>
    <r>
      <rPr>
        <sz val="11"/>
        <color indexed="8"/>
        <rFont val="Times New Roman"/>
        <family val="1"/>
        <charset val="204"/>
      </rPr>
      <t>Заместитель главного врача 
по экономическим вопросам
ГБУЗ ЛО «Всеволожская КМБ»
  Кирюхин Михаил Анатольевич</t>
    </r>
    <r>
      <rPr>
        <b/>
        <sz val="11"/>
        <color indexed="8"/>
        <rFont val="Times New Roman"/>
        <family val="1"/>
        <charset val="204"/>
      </rPr>
      <t xml:space="preserve">
Приложение №2</t>
    </r>
  </si>
  <si>
    <t>Наименование услуг, адрес                       (ОКПД 80.20.10.000)</t>
  </si>
  <si>
    <t xml:space="preserve">Оказание услуг по централизованной охране объектов ГБУЗ ЛО «Всеволожская КМБ» в  IV квартале 2026г.          
</t>
  </si>
  <si>
    <t>Начальная (максимальная) цена договора составляет: 486110,12 (Четыреста восемьдесят шесть тысяч сто десять рублей 12 копеек)</t>
  </si>
  <si>
    <t>Коммерческое предложение 
вх. 25/09-19 от 25.09.2026</t>
  </si>
  <si>
    <t>Коммерческое предложение 
вх. 25/09-20 от 25.09.2026</t>
  </si>
  <si>
    <t>Коммерческое предложение 
вх. 25/09-21 от 25.09.2026</t>
  </si>
  <si>
    <t>ИКЗ:262470303270147030100104320000000244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</si>
</sst>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р_."/>
  </numFmts>
  <fonts count="32"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b/>
      <sz val="10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Arial"/>
      <family val="2"/>
      <charset val="204"/>
    </font>
    <font>
      <sz val="10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11"/>
      <color indexed="9"/>
      <name val="Calibri"/>
      <family val="2"/>
      <charset val="204"/>
    </font>
    <font>
      <sz val="9"/>
      <name val="Geneva"/>
      <family val="2"/>
      <charset val="204"/>
    </font>
    <font>
      <sz val="12"/>
      <name val="RotisSansSerif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u/>
      <sz val="10"/>
      <color indexed="12"/>
      <name val="Arial Cyr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1"/>
      <charset val="204"/>
    </font>
    <font>
      <sz val="11"/>
      <color indexed="60"/>
      <name val="Calibri"/>
      <family val="2"/>
      <charset val="204"/>
    </font>
    <font>
      <sz val="10"/>
      <name val="Arial Cyr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b/>
      <sz val="11"/>
      <color indexed="8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</fills>
  <borders count="23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7">
    <xf numFmtId="0" fontId="0" fillId="0" borderId="0"/>
    <xf numFmtId="0" fontId="5" fillId="0" borderId="0"/>
    <xf numFmtId="0" fontId="5" fillId="0" borderId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6" borderId="0" applyNumberFormat="0" applyBorder="0" applyAlignment="0" applyProtection="0"/>
    <xf numFmtId="0" fontId="1" fillId="9" borderId="0" applyNumberFormat="0" applyBorder="0" applyAlignment="0" applyProtection="0"/>
    <xf numFmtId="0" fontId="1" fillId="12" borderId="0" applyNumberFormat="0" applyBorder="0" applyAlignment="0" applyProtection="0"/>
    <xf numFmtId="0" fontId="11" fillId="13" borderId="0" applyNumberFormat="0" applyBorder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5" fillId="0" borderId="0"/>
    <xf numFmtId="0" fontId="5" fillId="0" borderId="0"/>
    <xf numFmtId="0" fontId="12" fillId="0" borderId="0"/>
    <xf numFmtId="0" fontId="13" fillId="0" borderId="0"/>
    <xf numFmtId="0" fontId="5" fillId="0" borderId="0"/>
    <xf numFmtId="0" fontId="11" fillId="17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20" borderId="0" applyNumberFormat="0" applyBorder="0" applyAlignment="0" applyProtection="0"/>
    <xf numFmtId="0" fontId="14" fillId="8" borderId="7" applyNumberFormat="0" applyAlignment="0" applyProtection="0"/>
    <xf numFmtId="0" fontId="15" fillId="21" borderId="8" applyNumberFormat="0" applyAlignment="0" applyProtection="0"/>
    <xf numFmtId="0" fontId="16" fillId="21" borderId="7" applyNumberForma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0" borderId="10" applyNumberFormat="0" applyFill="0" applyAlignment="0" applyProtection="0"/>
    <xf numFmtId="0" fontId="20" fillId="0" borderId="11" applyNumberFormat="0" applyFill="0" applyAlignment="0" applyProtection="0"/>
    <xf numFmtId="0" fontId="20" fillId="0" borderId="0" applyNumberFormat="0" applyFill="0" applyBorder="0" applyAlignment="0" applyProtection="0"/>
    <xf numFmtId="0" fontId="21" fillId="0" borderId="12" applyNumberFormat="0" applyFill="0" applyAlignment="0" applyProtection="0"/>
    <xf numFmtId="0" fontId="22" fillId="22" borderId="13" applyNumberFormat="0" applyAlignment="0" applyProtection="0"/>
    <xf numFmtId="0" fontId="23" fillId="0" borderId="0" applyNumberFormat="0" applyFill="0" applyBorder="0" applyAlignment="0" applyProtection="0"/>
    <xf numFmtId="0" fontId="24" fillId="23" borderId="0" applyNumberFormat="0" applyBorder="0" applyAlignment="0" applyProtection="0"/>
    <xf numFmtId="0" fontId="25" fillId="0" borderId="0"/>
    <xf numFmtId="0" fontId="25" fillId="0" borderId="0"/>
    <xf numFmtId="0" fontId="1" fillId="0" borderId="0"/>
    <xf numFmtId="0" fontId="5" fillId="0" borderId="0"/>
    <xf numFmtId="0" fontId="5" fillId="0" borderId="0"/>
    <xf numFmtId="0" fontId="26" fillId="4" borderId="0" applyNumberFormat="0" applyBorder="0" applyAlignment="0" applyProtection="0"/>
    <xf numFmtId="0" fontId="27" fillId="0" borderId="0" applyNumberFormat="0" applyFill="0" applyBorder="0" applyAlignment="0" applyProtection="0"/>
    <xf numFmtId="0" fontId="1" fillId="24" borderId="14" applyNumberFormat="0" applyAlignment="0" applyProtection="0"/>
    <xf numFmtId="0" fontId="28" fillId="0" borderId="15" applyNumberFormat="0" applyFill="0" applyAlignment="0" applyProtection="0"/>
    <xf numFmtId="0" fontId="5" fillId="0" borderId="0"/>
    <xf numFmtId="0" fontId="5" fillId="0" borderId="0"/>
    <xf numFmtId="0" fontId="29" fillId="0" borderId="0" applyNumberFormat="0" applyFill="0" applyBorder="0" applyAlignment="0" applyProtection="0"/>
    <xf numFmtId="0" fontId="30" fillId="5" borderId="0" applyNumberFormat="0" applyBorder="0" applyAlignment="0" applyProtection="0"/>
  </cellStyleXfs>
  <cellXfs count="38">
    <xf numFmtId="0" fontId="0" fillId="0" borderId="0" xfId="0"/>
    <xf numFmtId="0" fontId="3" fillId="0" borderId="0" xfId="0" applyFont="1" applyFill="1"/>
    <xf numFmtId="164" fontId="7" fillId="0" borderId="4" xfId="0" applyNumberFormat="1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4" fontId="6" fillId="0" borderId="4" xfId="0" applyNumberFormat="1" applyFont="1" applyFill="1" applyBorder="1" applyAlignment="1">
      <alignment horizontal="center" vertical="center" wrapText="1"/>
    </xf>
    <xf numFmtId="2" fontId="6" fillId="0" borderId="4" xfId="0" applyNumberFormat="1" applyFont="1" applyFill="1" applyBorder="1" applyAlignment="1">
      <alignment horizontal="center" vertical="center"/>
    </xf>
    <xf numFmtId="4" fontId="4" fillId="0" borderId="4" xfId="1" applyNumberFormat="1" applyFont="1" applyFill="1" applyBorder="1" applyAlignment="1">
      <alignment horizontal="center" vertical="center" wrapText="1"/>
    </xf>
    <xf numFmtId="4" fontId="2" fillId="0" borderId="4" xfId="0" applyNumberFormat="1" applyFont="1" applyFill="1" applyBorder="1" applyAlignment="1">
      <alignment horizontal="center" vertical="center" wrapText="1"/>
    </xf>
    <xf numFmtId="0" fontId="6" fillId="0" borderId="5" xfId="0" applyNumberFormat="1" applyFont="1" applyFill="1" applyBorder="1" applyAlignment="1">
      <alignment horizontal="center" vertical="top" wrapText="1"/>
    </xf>
    <xf numFmtId="0" fontId="10" fillId="0" borderId="5" xfId="0" applyNumberFormat="1" applyFont="1" applyFill="1" applyBorder="1" applyAlignment="1">
      <alignment horizontal="center" vertical="top" wrapText="1"/>
    </xf>
    <xf numFmtId="0" fontId="9" fillId="0" borderId="4" xfId="0" applyFont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top" wrapText="1"/>
    </xf>
    <xf numFmtId="0" fontId="3" fillId="0" borderId="4" xfId="0" applyFont="1" applyFill="1" applyBorder="1" applyAlignment="1">
      <alignment horizontal="center" vertical="center"/>
    </xf>
    <xf numFmtId="0" fontId="6" fillId="0" borderId="5" xfId="0" applyNumberFormat="1" applyFont="1" applyFill="1" applyBorder="1" applyAlignment="1">
      <alignment horizontal="center" vertical="center" wrapText="1"/>
    </xf>
    <xf numFmtId="4" fontId="2" fillId="0" borderId="18" xfId="0" applyNumberFormat="1" applyFont="1" applyFill="1" applyBorder="1" applyAlignment="1">
      <alignment horizontal="center" vertical="center" wrapText="1"/>
    </xf>
    <xf numFmtId="0" fontId="6" fillId="0" borderId="5" xfId="0" applyNumberFormat="1" applyFont="1" applyFill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4" fillId="2" borderId="1" xfId="0" applyFont="1" applyFill="1" applyBorder="1" applyAlignment="1">
      <alignment horizontal="center" vertical="top" wrapText="1"/>
    </xf>
    <xf numFmtId="2" fontId="2" fillId="0" borderId="16" xfId="0" applyNumberFormat="1" applyFont="1" applyFill="1" applyBorder="1" applyAlignment="1">
      <alignment horizontal="right" vertical="center"/>
    </xf>
    <xf numFmtId="2" fontId="2" fillId="0" borderId="6" xfId="0" applyNumberFormat="1" applyFont="1" applyFill="1" applyBorder="1" applyAlignment="1">
      <alignment horizontal="right" vertical="center"/>
    </xf>
    <xf numFmtId="2" fontId="2" fillId="0" borderId="17" xfId="0" applyNumberFormat="1" applyFont="1" applyFill="1" applyBorder="1" applyAlignment="1">
      <alignment horizontal="right" vertical="center"/>
    </xf>
    <xf numFmtId="0" fontId="31" fillId="0" borderId="0" xfId="0" applyFont="1" applyFill="1" applyBorder="1" applyAlignment="1">
      <alignment horizontal="right" vertical="top"/>
    </xf>
    <xf numFmtId="0" fontId="31" fillId="0" borderId="0" xfId="0" applyFont="1" applyFill="1" applyBorder="1" applyAlignment="1">
      <alignment horizontal="right" wrapText="1"/>
    </xf>
    <xf numFmtId="0" fontId="2" fillId="0" borderId="16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center" vertical="center" wrapText="1"/>
    </xf>
    <xf numFmtId="0" fontId="6" fillId="0" borderId="5" xfId="0" applyNumberFormat="1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center" vertical="top" wrapText="1"/>
    </xf>
    <xf numFmtId="0" fontId="2" fillId="0" borderId="19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</cellXfs>
  <cellStyles count="57">
    <cellStyle name="]_x000d__x000a_Width=1032_x000d__x000a_Height=776_x000d__x000a__x000d__x000a_[Customize]_x000d__x000a_PositionTAB=1_x000d__x000a_PositionMouse=1_x000d__x000a_AutoTAB=1_x000d__x000a_Edit.CaretWidth=2_x000d__x000a_ListCursor=1_x000d__x000a__x000d_" xfId="2"/>
    <cellStyle name="20% - Акцент1 2" xfId="3"/>
    <cellStyle name="20% - Акцент2 2" xfId="4"/>
    <cellStyle name="20% - Акцент3 2" xfId="5"/>
    <cellStyle name="20% - Акцент4 2" xfId="6"/>
    <cellStyle name="20% - Акцент5 2" xfId="7"/>
    <cellStyle name="20% - Акцент6 2" xfId="8"/>
    <cellStyle name="40% - Акцент1 2" xfId="9"/>
    <cellStyle name="40% - Акцент2 2" xfId="10"/>
    <cellStyle name="40% - Акцент3 2" xfId="11"/>
    <cellStyle name="40% - Акцент4 2" xfId="12"/>
    <cellStyle name="40% - Акцент5 2" xfId="13"/>
    <cellStyle name="40% - Акцент6 2" xfId="14"/>
    <cellStyle name="60% - Акцент1 2" xfId="15"/>
    <cellStyle name="60% - Акцент2 2" xfId="16"/>
    <cellStyle name="60% - Акцент3 2" xfId="17"/>
    <cellStyle name="60% - Акцент4 2" xfId="18"/>
    <cellStyle name="60% - Акцент5 2" xfId="19"/>
    <cellStyle name="60% - Акцент6 2" xfId="20"/>
    <cellStyle name="Normal 3" xfId="21"/>
    <cellStyle name="Normal 3 2" xfId="22"/>
    <cellStyle name="Normal_controlled" xfId="23"/>
    <cellStyle name="Standard_Oncology Pricelist_BBM Russia_050713" xfId="24"/>
    <cellStyle name="Style 1" xfId="25"/>
    <cellStyle name="Акцент1 2" xfId="26"/>
    <cellStyle name="Акцент2 2" xfId="27"/>
    <cellStyle name="Акцент3 2" xfId="28"/>
    <cellStyle name="Акцент4 2" xfId="29"/>
    <cellStyle name="Акцент5 2" xfId="30"/>
    <cellStyle name="Акцент6 2" xfId="31"/>
    <cellStyle name="Ввод  2" xfId="32"/>
    <cellStyle name="Вывод 2" xfId="33"/>
    <cellStyle name="Вычисление 2" xfId="34"/>
    <cellStyle name="Гиперссылка 2" xfId="35"/>
    <cellStyle name="Заголовок 1 2" xfId="36"/>
    <cellStyle name="Заголовок 2 2" xfId="37"/>
    <cellStyle name="Заголовок 3 2" xfId="38"/>
    <cellStyle name="Заголовок 4 2" xfId="39"/>
    <cellStyle name="Итог 2" xfId="40"/>
    <cellStyle name="Контрольная ячейка 2" xfId="41"/>
    <cellStyle name="Название 2" xfId="42"/>
    <cellStyle name="Нейтральный 2" xfId="43"/>
    <cellStyle name="Обычный" xfId="0" builtinId="0"/>
    <cellStyle name="Обычный 2 2" xfId="44"/>
    <cellStyle name="Обычный 2 3" xfId="45"/>
    <cellStyle name="Обычный 3" xfId="1"/>
    <cellStyle name="Обычный 3 4" xfId="46"/>
    <cellStyle name="Обычный 5" xfId="47"/>
    <cellStyle name="Обычный 6" xfId="48"/>
    <cellStyle name="Плохой 2" xfId="49"/>
    <cellStyle name="Пояснение 2" xfId="50"/>
    <cellStyle name="Примечание 2" xfId="51"/>
    <cellStyle name="Связанная ячейка 2" xfId="52"/>
    <cellStyle name="Стиль 1" xfId="53"/>
    <cellStyle name="Стиль 1 2" xfId="54"/>
    <cellStyle name="Текст предупреждения 2" xfId="55"/>
    <cellStyle name="Хороший 2" xfId="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114300</xdr:colOff>
      <xdr:row>7</xdr:row>
      <xdr:rowOff>1781175</xdr:rowOff>
    </xdr:from>
    <xdr:to>
      <xdr:col>10</xdr:col>
      <xdr:colOff>266700</xdr:colOff>
      <xdr:row>7</xdr:row>
      <xdr:rowOff>2009775</xdr:rowOff>
    </xdr:to>
    <xdr:pic>
      <xdr:nvPicPr>
        <xdr:cNvPr id="2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10300" y="1143000"/>
          <a:ext cx="152400" cy="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8</xdr:col>
      <xdr:colOff>66675</xdr:colOff>
      <xdr:row>7</xdr:row>
      <xdr:rowOff>866775</xdr:rowOff>
    </xdr:from>
    <xdr:to>
      <xdr:col>8</xdr:col>
      <xdr:colOff>619125</xdr:colOff>
      <xdr:row>7</xdr:row>
      <xdr:rowOff>1152525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43475" y="1143000"/>
          <a:ext cx="542925" cy="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9</xdr:col>
      <xdr:colOff>76200</xdr:colOff>
      <xdr:row>7</xdr:row>
      <xdr:rowOff>714375</xdr:rowOff>
    </xdr:from>
    <xdr:to>
      <xdr:col>9</xdr:col>
      <xdr:colOff>657225</xdr:colOff>
      <xdr:row>7</xdr:row>
      <xdr:rowOff>1019175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62600" y="1143000"/>
          <a:ext cx="533400" cy="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2"/>
  <sheetViews>
    <sheetView tabSelected="1" zoomScale="90" zoomScaleNormal="90" workbookViewId="0">
      <selection activeCell="B28" sqref="B28"/>
    </sheetView>
  </sheetViews>
  <sheetFormatPr defaultRowHeight="15"/>
  <cols>
    <col min="1" max="1" width="4.85546875" customWidth="1"/>
    <col min="2" max="2" width="33.85546875" customWidth="1"/>
    <col min="3" max="3" width="9.28515625" customWidth="1"/>
    <col min="4" max="4" width="9.140625" customWidth="1"/>
    <col min="5" max="5" width="13.140625" customWidth="1"/>
    <col min="6" max="6" width="13.85546875" customWidth="1"/>
    <col min="7" max="7" width="11.28515625" customWidth="1"/>
    <col min="8" max="8" width="12" customWidth="1"/>
    <col min="9" max="9" width="9.28515625" customWidth="1"/>
    <col min="10" max="10" width="10.7109375" customWidth="1"/>
    <col min="11" max="11" width="13.42578125" customWidth="1"/>
    <col min="12" max="12" width="13.28515625" customWidth="1"/>
    <col min="13" max="13" width="13" customWidth="1"/>
  </cols>
  <sheetData>
    <row r="1" spans="1:13" s="1" customFormat="1" ht="18" customHeight="1">
      <c r="A1" s="25"/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</row>
    <row r="2" spans="1:13" s="1" customFormat="1" ht="93" customHeight="1" thickBot="1">
      <c r="A2" s="26" t="s">
        <v>37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</row>
    <row r="3" spans="1:13" s="1" customFormat="1" ht="34.5" customHeight="1" thickBot="1">
      <c r="A3" s="17" t="s">
        <v>39</v>
      </c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9"/>
    </row>
    <row r="4" spans="1:13" s="1" customFormat="1" ht="25.5" customHeight="1">
      <c r="A4" s="36" t="s">
        <v>44</v>
      </c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</row>
    <row r="5" spans="1:13" s="1" customFormat="1" ht="33.75" customHeight="1">
      <c r="A5" s="37" t="s">
        <v>15</v>
      </c>
      <c r="B5" s="37"/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</row>
    <row r="6" spans="1:13" s="1" customFormat="1" ht="27" customHeight="1">
      <c r="A6" s="27" t="s">
        <v>13</v>
      </c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9"/>
    </row>
    <row r="7" spans="1:13" s="1" customFormat="1" ht="45.75" customHeight="1">
      <c r="A7" s="30" t="s">
        <v>12</v>
      </c>
      <c r="B7" s="32" t="s">
        <v>38</v>
      </c>
      <c r="C7" s="30" t="s">
        <v>11</v>
      </c>
      <c r="D7" s="30" t="s">
        <v>10</v>
      </c>
      <c r="E7" s="34" t="s">
        <v>9</v>
      </c>
      <c r="F7" s="34"/>
      <c r="G7" s="34"/>
      <c r="H7" s="35" t="s">
        <v>8</v>
      </c>
      <c r="I7" s="35"/>
      <c r="J7" s="35"/>
      <c r="K7" s="35" t="s">
        <v>7</v>
      </c>
      <c r="L7" s="35"/>
      <c r="M7" s="35"/>
    </row>
    <row r="8" spans="1:13" s="1" customFormat="1" ht="166.5" customHeight="1">
      <c r="A8" s="31"/>
      <c r="B8" s="33"/>
      <c r="C8" s="31"/>
      <c r="D8" s="31"/>
      <c r="E8" s="14" t="s">
        <v>41</v>
      </c>
      <c r="F8" s="16" t="s">
        <v>42</v>
      </c>
      <c r="G8" s="16" t="s">
        <v>43</v>
      </c>
      <c r="H8" s="8" t="s">
        <v>6</v>
      </c>
      <c r="I8" s="8" t="s">
        <v>5</v>
      </c>
      <c r="J8" s="8" t="s">
        <v>4</v>
      </c>
      <c r="K8" s="9" t="s">
        <v>3</v>
      </c>
      <c r="L8" s="8" t="s">
        <v>2</v>
      </c>
      <c r="M8" s="8" t="s">
        <v>1</v>
      </c>
    </row>
    <row r="9" spans="1:13" s="1" customFormat="1" ht="60" customHeight="1">
      <c r="A9" s="10">
        <v>1</v>
      </c>
      <c r="B9" s="12" t="s">
        <v>35</v>
      </c>
      <c r="C9" s="3" t="s">
        <v>34</v>
      </c>
      <c r="D9" s="11">
        <v>2190</v>
      </c>
      <c r="E9" s="2">
        <v>12.73</v>
      </c>
      <c r="F9" s="2">
        <v>12.9</v>
      </c>
      <c r="G9" s="2">
        <v>13</v>
      </c>
      <c r="H9" s="4">
        <f t="shared" ref="H9:H28" si="0">(E9+F9+G9)/3</f>
        <v>12.876666666666667</v>
      </c>
      <c r="I9" s="5">
        <f t="shared" ref="I9:I28" si="1">SQRT(((SUM((POWER(G9-H9,2)),(POWER(F9-H9,2)),(POWER(E9-H9,2)),)/(COLUMNS(E9:G9)-1))))</f>
        <v>0.13650396819628827</v>
      </c>
      <c r="J9" s="5">
        <f t="shared" ref="J9:J28" si="2">I9/H9*100</f>
        <v>1.0600877675093574</v>
      </c>
      <c r="K9" s="4">
        <f>1/3*(SUM(E9:G9))</f>
        <v>12.876666666666667</v>
      </c>
      <c r="L9" s="6">
        <f>MIN(E9:G9)</f>
        <v>12.73</v>
      </c>
      <c r="M9" s="7">
        <f>L9*D9</f>
        <v>27878.7</v>
      </c>
    </row>
    <row r="10" spans="1:13" s="1" customFormat="1" ht="57" customHeight="1">
      <c r="A10" s="10">
        <v>2</v>
      </c>
      <c r="B10" s="12" t="s">
        <v>16</v>
      </c>
      <c r="C10" s="3" t="s">
        <v>34</v>
      </c>
      <c r="D10" s="11">
        <v>2190</v>
      </c>
      <c r="E10" s="2">
        <v>15</v>
      </c>
      <c r="F10" s="2">
        <v>15.2</v>
      </c>
      <c r="G10" s="2">
        <v>16</v>
      </c>
      <c r="H10" s="4">
        <f t="shared" si="0"/>
        <v>15.4</v>
      </c>
      <c r="I10" s="5">
        <f t="shared" si="1"/>
        <v>0.52915026221291828</v>
      </c>
      <c r="J10" s="5">
        <f t="shared" si="2"/>
        <v>3.4360406637202483</v>
      </c>
      <c r="K10" s="4">
        <f t="shared" ref="K10:K14" si="3">1/3*(SUM(E10:G10))</f>
        <v>15.4</v>
      </c>
      <c r="L10" s="6">
        <f t="shared" ref="L10:L14" si="4">MIN(E10:G10)</f>
        <v>15</v>
      </c>
      <c r="M10" s="7">
        <f t="shared" ref="M10:M28" si="5">L10*D10</f>
        <v>32850</v>
      </c>
    </row>
    <row r="11" spans="1:13" s="1" customFormat="1" ht="57" customHeight="1">
      <c r="A11" s="10">
        <v>3</v>
      </c>
      <c r="B11" s="12" t="s">
        <v>21</v>
      </c>
      <c r="C11" s="3" t="s">
        <v>34</v>
      </c>
      <c r="D11" s="11">
        <v>2190</v>
      </c>
      <c r="E11" s="2">
        <v>12.73</v>
      </c>
      <c r="F11" s="2">
        <v>12.9</v>
      </c>
      <c r="G11" s="2">
        <v>13</v>
      </c>
      <c r="H11" s="4">
        <f t="shared" si="0"/>
        <v>12.876666666666667</v>
      </c>
      <c r="I11" s="5">
        <f t="shared" si="1"/>
        <v>0.13650396819628827</v>
      </c>
      <c r="J11" s="5">
        <f t="shared" si="2"/>
        <v>1.0600877675093574</v>
      </c>
      <c r="K11" s="4">
        <f t="shared" si="3"/>
        <v>12.876666666666667</v>
      </c>
      <c r="L11" s="6">
        <f t="shared" si="4"/>
        <v>12.73</v>
      </c>
      <c r="M11" s="7">
        <f t="shared" si="5"/>
        <v>27878.7</v>
      </c>
    </row>
    <row r="12" spans="1:13" s="1" customFormat="1" ht="54.75" customHeight="1">
      <c r="A12" s="10">
        <v>4</v>
      </c>
      <c r="B12" s="12" t="s">
        <v>17</v>
      </c>
      <c r="C12" s="3" t="s">
        <v>34</v>
      </c>
      <c r="D12" s="11">
        <v>2190</v>
      </c>
      <c r="E12" s="2">
        <v>15</v>
      </c>
      <c r="F12" s="2">
        <v>15.2</v>
      </c>
      <c r="G12" s="2">
        <v>16</v>
      </c>
      <c r="H12" s="4">
        <f t="shared" si="0"/>
        <v>15.4</v>
      </c>
      <c r="I12" s="5">
        <f t="shared" si="1"/>
        <v>0.52915026221291828</v>
      </c>
      <c r="J12" s="5">
        <f t="shared" si="2"/>
        <v>3.4360406637202483</v>
      </c>
      <c r="K12" s="4">
        <f t="shared" si="3"/>
        <v>15.4</v>
      </c>
      <c r="L12" s="6">
        <f t="shared" si="4"/>
        <v>15</v>
      </c>
      <c r="M12" s="7">
        <f t="shared" si="5"/>
        <v>32850</v>
      </c>
    </row>
    <row r="13" spans="1:13" s="1" customFormat="1" ht="54.75" customHeight="1">
      <c r="A13" s="10">
        <v>5</v>
      </c>
      <c r="B13" s="12" t="s">
        <v>19</v>
      </c>
      <c r="C13" s="3" t="s">
        <v>34</v>
      </c>
      <c r="D13" s="11">
        <v>2190</v>
      </c>
      <c r="E13" s="2">
        <v>12.73</v>
      </c>
      <c r="F13" s="2">
        <v>12.9</v>
      </c>
      <c r="G13" s="2">
        <v>13</v>
      </c>
      <c r="H13" s="4">
        <f t="shared" si="0"/>
        <v>12.876666666666667</v>
      </c>
      <c r="I13" s="5">
        <f t="shared" si="1"/>
        <v>0.13650396819628827</v>
      </c>
      <c r="J13" s="5">
        <f t="shared" si="2"/>
        <v>1.0600877675093574</v>
      </c>
      <c r="K13" s="4">
        <f t="shared" si="3"/>
        <v>12.876666666666667</v>
      </c>
      <c r="L13" s="6">
        <f t="shared" si="4"/>
        <v>12.73</v>
      </c>
      <c r="M13" s="7">
        <f t="shared" si="5"/>
        <v>27878.7</v>
      </c>
    </row>
    <row r="14" spans="1:13" s="1" customFormat="1" ht="54.75" customHeight="1">
      <c r="A14" s="10">
        <v>6</v>
      </c>
      <c r="B14" s="12" t="s">
        <v>20</v>
      </c>
      <c r="C14" s="3" t="s">
        <v>34</v>
      </c>
      <c r="D14" s="11">
        <v>2190</v>
      </c>
      <c r="E14" s="2">
        <v>12.73</v>
      </c>
      <c r="F14" s="2">
        <v>12.9</v>
      </c>
      <c r="G14" s="2">
        <v>13</v>
      </c>
      <c r="H14" s="4">
        <f t="shared" si="0"/>
        <v>12.876666666666667</v>
      </c>
      <c r="I14" s="5">
        <f t="shared" si="1"/>
        <v>0.13650396819628827</v>
      </c>
      <c r="J14" s="5">
        <f t="shared" si="2"/>
        <v>1.0600877675093574</v>
      </c>
      <c r="K14" s="4">
        <f t="shared" si="3"/>
        <v>12.876666666666667</v>
      </c>
      <c r="L14" s="6">
        <f t="shared" si="4"/>
        <v>12.73</v>
      </c>
      <c r="M14" s="7">
        <f t="shared" si="5"/>
        <v>27878.7</v>
      </c>
    </row>
    <row r="15" spans="1:13" s="1" customFormat="1" ht="45" customHeight="1">
      <c r="A15" s="10">
        <v>7</v>
      </c>
      <c r="B15" s="12" t="s">
        <v>18</v>
      </c>
      <c r="C15" s="3" t="s">
        <v>34</v>
      </c>
      <c r="D15" s="11">
        <v>2190</v>
      </c>
      <c r="E15" s="2">
        <v>12.73</v>
      </c>
      <c r="F15" s="2">
        <v>12.9</v>
      </c>
      <c r="G15" s="2">
        <v>13</v>
      </c>
      <c r="H15" s="4">
        <f t="shared" si="0"/>
        <v>12.876666666666667</v>
      </c>
      <c r="I15" s="5">
        <f t="shared" si="1"/>
        <v>0.13650396819628827</v>
      </c>
      <c r="J15" s="5">
        <f t="shared" si="2"/>
        <v>1.0600877675093574</v>
      </c>
      <c r="K15" s="4">
        <f t="shared" ref="K15:K28" si="6">1/3*(SUM(E15:G15))</f>
        <v>12.876666666666667</v>
      </c>
      <c r="L15" s="6">
        <f t="shared" ref="L15:L28" si="7">MIN(E15:G15)</f>
        <v>12.73</v>
      </c>
      <c r="M15" s="7">
        <f t="shared" si="5"/>
        <v>27878.7</v>
      </c>
    </row>
    <row r="16" spans="1:13" s="1" customFormat="1" ht="22.5" customHeight="1">
      <c r="A16" s="10">
        <v>8</v>
      </c>
      <c r="B16" s="12" t="s">
        <v>22</v>
      </c>
      <c r="C16" s="3" t="s">
        <v>34</v>
      </c>
      <c r="D16" s="11">
        <v>1665.12</v>
      </c>
      <c r="E16" s="2">
        <v>12.28</v>
      </c>
      <c r="F16" s="2">
        <v>12.5</v>
      </c>
      <c r="G16" s="2">
        <v>13</v>
      </c>
      <c r="H16" s="4">
        <f t="shared" si="0"/>
        <v>12.593333333333334</v>
      </c>
      <c r="I16" s="5">
        <f t="shared" si="1"/>
        <v>0.3689625093872459</v>
      </c>
      <c r="J16" s="5">
        <f t="shared" si="2"/>
        <v>2.9298240554836887</v>
      </c>
      <c r="K16" s="4">
        <f t="shared" si="6"/>
        <v>12.593333333333334</v>
      </c>
      <c r="L16" s="6">
        <f t="shared" si="7"/>
        <v>12.28</v>
      </c>
      <c r="M16" s="7">
        <f t="shared" si="5"/>
        <v>20447.673599999998</v>
      </c>
    </row>
    <row r="17" spans="1:13" s="1" customFormat="1" ht="33" customHeight="1">
      <c r="A17" s="10">
        <v>9</v>
      </c>
      <c r="B17" s="12" t="s">
        <v>23</v>
      </c>
      <c r="C17" s="3" t="s">
        <v>34</v>
      </c>
      <c r="D17" s="11">
        <v>524.88</v>
      </c>
      <c r="E17" s="2">
        <v>12.73</v>
      </c>
      <c r="F17" s="2">
        <v>12.9</v>
      </c>
      <c r="G17" s="2">
        <v>13</v>
      </c>
      <c r="H17" s="4">
        <f t="shared" si="0"/>
        <v>12.876666666666667</v>
      </c>
      <c r="I17" s="5">
        <f t="shared" si="1"/>
        <v>0.13650396819628827</v>
      </c>
      <c r="J17" s="5">
        <f t="shared" si="2"/>
        <v>1.0600877675093574</v>
      </c>
      <c r="K17" s="4">
        <f t="shared" si="6"/>
        <v>12.876666666666667</v>
      </c>
      <c r="L17" s="6">
        <f t="shared" si="7"/>
        <v>12.73</v>
      </c>
      <c r="M17" s="7">
        <f t="shared" si="5"/>
        <v>6681.7224000000006</v>
      </c>
    </row>
    <row r="18" spans="1:13" s="1" customFormat="1" ht="27" customHeight="1">
      <c r="A18" s="10">
        <v>10</v>
      </c>
      <c r="B18" s="12" t="s">
        <v>24</v>
      </c>
      <c r="C18" s="3" t="s">
        <v>34</v>
      </c>
      <c r="D18" s="11">
        <v>2190</v>
      </c>
      <c r="E18" s="2">
        <v>12.73</v>
      </c>
      <c r="F18" s="2">
        <v>12.9</v>
      </c>
      <c r="G18" s="2">
        <v>13</v>
      </c>
      <c r="H18" s="4">
        <f t="shared" si="0"/>
        <v>12.876666666666667</v>
      </c>
      <c r="I18" s="5">
        <f t="shared" si="1"/>
        <v>0.13650396819628827</v>
      </c>
      <c r="J18" s="5">
        <f t="shared" si="2"/>
        <v>1.0600877675093574</v>
      </c>
      <c r="K18" s="4">
        <f t="shared" si="6"/>
        <v>12.876666666666667</v>
      </c>
      <c r="L18" s="6">
        <f t="shared" si="7"/>
        <v>12.73</v>
      </c>
      <c r="M18" s="7">
        <f t="shared" si="5"/>
        <v>27878.7</v>
      </c>
    </row>
    <row r="19" spans="1:13" s="1" customFormat="1" ht="33" customHeight="1">
      <c r="A19" s="10">
        <v>11</v>
      </c>
      <c r="B19" s="12" t="s">
        <v>25</v>
      </c>
      <c r="C19" s="3" t="s">
        <v>34</v>
      </c>
      <c r="D19" s="11">
        <v>2190</v>
      </c>
      <c r="E19" s="2">
        <v>12.73</v>
      </c>
      <c r="F19" s="2">
        <v>12.9</v>
      </c>
      <c r="G19" s="2">
        <v>13</v>
      </c>
      <c r="H19" s="4">
        <f t="shared" si="0"/>
        <v>12.876666666666667</v>
      </c>
      <c r="I19" s="5">
        <f t="shared" si="1"/>
        <v>0.13650396819628827</v>
      </c>
      <c r="J19" s="5">
        <f t="shared" si="2"/>
        <v>1.0600877675093574</v>
      </c>
      <c r="K19" s="4">
        <f t="shared" si="6"/>
        <v>12.876666666666667</v>
      </c>
      <c r="L19" s="6">
        <f t="shared" si="7"/>
        <v>12.73</v>
      </c>
      <c r="M19" s="7">
        <f t="shared" si="5"/>
        <v>27878.7</v>
      </c>
    </row>
    <row r="20" spans="1:13" s="1" customFormat="1" ht="45" customHeight="1">
      <c r="A20" s="10">
        <v>12</v>
      </c>
      <c r="B20" s="12" t="s">
        <v>26</v>
      </c>
      <c r="C20" s="3" t="s">
        <v>34</v>
      </c>
      <c r="D20" s="11">
        <v>1383.99</v>
      </c>
      <c r="E20" s="2">
        <v>15.64</v>
      </c>
      <c r="F20" s="2">
        <v>15.8</v>
      </c>
      <c r="G20" s="2">
        <v>16</v>
      </c>
      <c r="H20" s="4">
        <f t="shared" si="0"/>
        <v>15.813333333333333</v>
      </c>
      <c r="I20" s="5">
        <f t="shared" si="1"/>
        <v>0.18036999011291546</v>
      </c>
      <c r="J20" s="5">
        <f t="shared" si="2"/>
        <v>1.1406196676617757</v>
      </c>
      <c r="K20" s="4">
        <f t="shared" si="6"/>
        <v>15.813333333333333</v>
      </c>
      <c r="L20" s="6">
        <f t="shared" si="7"/>
        <v>15.64</v>
      </c>
      <c r="M20" s="7">
        <f t="shared" si="5"/>
        <v>21645.603600000002</v>
      </c>
    </row>
    <row r="21" spans="1:13" s="1" customFormat="1" ht="45" customHeight="1">
      <c r="A21" s="10">
        <v>13</v>
      </c>
      <c r="B21" s="12" t="s">
        <v>27</v>
      </c>
      <c r="C21" s="3" t="s">
        <v>34</v>
      </c>
      <c r="D21" s="11">
        <v>806.01</v>
      </c>
      <c r="E21" s="2">
        <v>12.73</v>
      </c>
      <c r="F21" s="2">
        <v>12.9</v>
      </c>
      <c r="G21" s="2">
        <v>13</v>
      </c>
      <c r="H21" s="4">
        <f t="shared" si="0"/>
        <v>12.876666666666667</v>
      </c>
      <c r="I21" s="5">
        <f t="shared" si="1"/>
        <v>0.13650396819628827</v>
      </c>
      <c r="J21" s="5">
        <f t="shared" si="2"/>
        <v>1.0600877675093574</v>
      </c>
      <c r="K21" s="4">
        <f t="shared" si="6"/>
        <v>12.876666666666667</v>
      </c>
      <c r="L21" s="6">
        <f t="shared" si="7"/>
        <v>12.73</v>
      </c>
      <c r="M21" s="7">
        <f t="shared" si="5"/>
        <v>10260.507300000001</v>
      </c>
    </row>
    <row r="22" spans="1:13" s="1" customFormat="1" ht="45" customHeight="1">
      <c r="A22" s="10">
        <v>14</v>
      </c>
      <c r="B22" s="12" t="s">
        <v>28</v>
      </c>
      <c r="C22" s="3" t="s">
        <v>34</v>
      </c>
      <c r="D22" s="11">
        <v>1383.99</v>
      </c>
      <c r="E22" s="2">
        <v>20.55</v>
      </c>
      <c r="F22" s="2">
        <v>21</v>
      </c>
      <c r="G22" s="2">
        <v>21</v>
      </c>
      <c r="H22" s="4">
        <f t="shared" si="0"/>
        <v>20.849999999999998</v>
      </c>
      <c r="I22" s="5">
        <f t="shared" si="1"/>
        <v>0.25980762113533118</v>
      </c>
      <c r="J22" s="5">
        <f t="shared" si="2"/>
        <v>1.2460797176754494</v>
      </c>
      <c r="K22" s="4">
        <f t="shared" si="6"/>
        <v>20.849999999999998</v>
      </c>
      <c r="L22" s="6">
        <f t="shared" si="7"/>
        <v>20.55</v>
      </c>
      <c r="M22" s="7">
        <f t="shared" si="5"/>
        <v>28440.994500000001</v>
      </c>
    </row>
    <row r="23" spans="1:13" s="1" customFormat="1" ht="45" customHeight="1">
      <c r="A23" s="10">
        <v>15</v>
      </c>
      <c r="B23" s="12" t="s">
        <v>29</v>
      </c>
      <c r="C23" s="3" t="s">
        <v>34</v>
      </c>
      <c r="D23" s="11">
        <v>806.01</v>
      </c>
      <c r="E23" s="2">
        <v>12.73</v>
      </c>
      <c r="F23" s="2">
        <v>12.9</v>
      </c>
      <c r="G23" s="2">
        <v>13</v>
      </c>
      <c r="H23" s="4">
        <f t="shared" si="0"/>
        <v>12.876666666666667</v>
      </c>
      <c r="I23" s="5">
        <f t="shared" si="1"/>
        <v>0.13650396819628827</v>
      </c>
      <c r="J23" s="5">
        <f t="shared" si="2"/>
        <v>1.0600877675093574</v>
      </c>
      <c r="K23" s="4">
        <f t="shared" si="6"/>
        <v>12.876666666666667</v>
      </c>
      <c r="L23" s="6">
        <f t="shared" si="7"/>
        <v>12.73</v>
      </c>
      <c r="M23" s="7">
        <f t="shared" si="5"/>
        <v>10260.507300000001</v>
      </c>
    </row>
    <row r="24" spans="1:13" s="1" customFormat="1" ht="45" customHeight="1">
      <c r="A24" s="10">
        <v>16</v>
      </c>
      <c r="B24" s="12" t="s">
        <v>30</v>
      </c>
      <c r="C24" s="3" t="s">
        <v>34</v>
      </c>
      <c r="D24" s="11">
        <v>1353.12</v>
      </c>
      <c r="E24" s="2">
        <v>24.56</v>
      </c>
      <c r="F24" s="2">
        <v>25</v>
      </c>
      <c r="G24" s="2">
        <v>25</v>
      </c>
      <c r="H24" s="4">
        <f t="shared" si="0"/>
        <v>24.853333333333335</v>
      </c>
      <c r="I24" s="5">
        <f t="shared" si="1"/>
        <v>0.2540341184434361</v>
      </c>
      <c r="J24" s="5">
        <f t="shared" si="2"/>
        <v>1.0221329872992331</v>
      </c>
      <c r="K24" s="4">
        <f t="shared" si="6"/>
        <v>24.853333333333332</v>
      </c>
      <c r="L24" s="6">
        <f t="shared" si="7"/>
        <v>24.56</v>
      </c>
      <c r="M24" s="7">
        <f t="shared" si="5"/>
        <v>33232.627199999995</v>
      </c>
    </row>
    <row r="25" spans="1:13" s="1" customFormat="1" ht="45" customHeight="1">
      <c r="A25" s="10">
        <v>17</v>
      </c>
      <c r="B25" s="12" t="s">
        <v>31</v>
      </c>
      <c r="C25" s="3" t="s">
        <v>34</v>
      </c>
      <c r="D25" s="11">
        <v>836.88</v>
      </c>
      <c r="E25" s="2">
        <v>12.73</v>
      </c>
      <c r="F25" s="2">
        <v>12.9</v>
      </c>
      <c r="G25" s="2">
        <v>13</v>
      </c>
      <c r="H25" s="4">
        <f t="shared" si="0"/>
        <v>12.876666666666667</v>
      </c>
      <c r="I25" s="5">
        <f t="shared" si="1"/>
        <v>0.13650396819628827</v>
      </c>
      <c r="J25" s="5">
        <f t="shared" si="2"/>
        <v>1.0600877675093574</v>
      </c>
      <c r="K25" s="4">
        <f t="shared" si="6"/>
        <v>12.876666666666667</v>
      </c>
      <c r="L25" s="6">
        <f t="shared" si="7"/>
        <v>12.73</v>
      </c>
      <c r="M25" s="7">
        <f t="shared" si="5"/>
        <v>10653.482400000001</v>
      </c>
    </row>
    <row r="26" spans="1:13" s="1" customFormat="1" ht="45" customHeight="1">
      <c r="A26" s="10">
        <v>18</v>
      </c>
      <c r="B26" s="12" t="s">
        <v>36</v>
      </c>
      <c r="C26" s="3" t="s">
        <v>34</v>
      </c>
      <c r="D26" s="11">
        <v>2190</v>
      </c>
      <c r="E26" s="2">
        <v>12.73</v>
      </c>
      <c r="F26" s="2">
        <v>12.9</v>
      </c>
      <c r="G26" s="2">
        <v>13</v>
      </c>
      <c r="H26" s="4">
        <f t="shared" si="0"/>
        <v>12.876666666666667</v>
      </c>
      <c r="I26" s="5">
        <f t="shared" si="1"/>
        <v>0.13650396819628827</v>
      </c>
      <c r="J26" s="5">
        <f t="shared" si="2"/>
        <v>1.0600877675093574</v>
      </c>
      <c r="K26" s="4">
        <f t="shared" si="6"/>
        <v>12.876666666666667</v>
      </c>
      <c r="L26" s="6">
        <f t="shared" si="7"/>
        <v>12.73</v>
      </c>
      <c r="M26" s="7">
        <f t="shared" si="5"/>
        <v>27878.7</v>
      </c>
    </row>
    <row r="27" spans="1:13" s="1" customFormat="1" ht="45" customHeight="1">
      <c r="A27" s="10">
        <v>19</v>
      </c>
      <c r="B27" s="12" t="s">
        <v>32</v>
      </c>
      <c r="C27" s="3" t="s">
        <v>34</v>
      </c>
      <c r="D27" s="11">
        <v>2190</v>
      </c>
      <c r="E27" s="2">
        <v>12.73</v>
      </c>
      <c r="F27" s="2">
        <v>12.9</v>
      </c>
      <c r="G27" s="2">
        <v>13</v>
      </c>
      <c r="H27" s="4">
        <f t="shared" si="0"/>
        <v>12.876666666666667</v>
      </c>
      <c r="I27" s="5">
        <f t="shared" si="1"/>
        <v>0.13650396819628827</v>
      </c>
      <c r="J27" s="5">
        <f t="shared" si="2"/>
        <v>1.0600877675093574</v>
      </c>
      <c r="K27" s="4">
        <f t="shared" si="6"/>
        <v>12.876666666666667</v>
      </c>
      <c r="L27" s="6">
        <f t="shared" si="7"/>
        <v>12.73</v>
      </c>
      <c r="M27" s="7">
        <f t="shared" si="5"/>
        <v>27878.7</v>
      </c>
    </row>
    <row r="28" spans="1:13" s="1" customFormat="1" ht="40.5" customHeight="1">
      <c r="A28" s="13">
        <v>20</v>
      </c>
      <c r="B28" s="12" t="s">
        <v>33</v>
      </c>
      <c r="C28" s="3" t="s">
        <v>34</v>
      </c>
      <c r="D28" s="11">
        <v>2190</v>
      </c>
      <c r="E28" s="2">
        <v>12.73</v>
      </c>
      <c r="F28" s="2">
        <v>12.9</v>
      </c>
      <c r="G28" s="2">
        <v>13</v>
      </c>
      <c r="H28" s="4">
        <f t="shared" si="0"/>
        <v>12.876666666666667</v>
      </c>
      <c r="I28" s="5">
        <f t="shared" si="1"/>
        <v>0.13650396819628827</v>
      </c>
      <c r="J28" s="5">
        <f t="shared" si="2"/>
        <v>1.0600877675093574</v>
      </c>
      <c r="K28" s="4">
        <f t="shared" si="6"/>
        <v>12.876666666666667</v>
      </c>
      <c r="L28" s="6">
        <f t="shared" si="7"/>
        <v>12.73</v>
      </c>
      <c r="M28" s="7">
        <f t="shared" si="5"/>
        <v>27878.7</v>
      </c>
    </row>
    <row r="29" spans="1:13" s="1" customFormat="1">
      <c r="A29" s="22" t="s">
        <v>0</v>
      </c>
      <c r="B29" s="23"/>
      <c r="C29" s="23"/>
      <c r="D29" s="23"/>
      <c r="E29" s="23"/>
      <c r="F29" s="23"/>
      <c r="G29" s="23"/>
      <c r="H29" s="23"/>
      <c r="I29" s="23"/>
      <c r="J29" s="23"/>
      <c r="K29" s="23"/>
      <c r="L29" s="24"/>
      <c r="M29" s="15">
        <v>486110.12</v>
      </c>
    </row>
    <row r="30" spans="1:13" s="1" customFormat="1">
      <c r="A30" s="21" t="s">
        <v>40</v>
      </c>
      <c r="B30" s="21"/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</row>
    <row r="31" spans="1:13">
      <c r="A31" s="20"/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</row>
    <row r="32" spans="1:13">
      <c r="A32" s="20" t="s">
        <v>14</v>
      </c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0"/>
    </row>
  </sheetData>
  <mergeCells count="17">
    <mergeCell ref="A1:M1"/>
    <mergeCell ref="A2:M2"/>
    <mergeCell ref="A6:M6"/>
    <mergeCell ref="A7:A8"/>
    <mergeCell ref="B7:B8"/>
    <mergeCell ref="C7:C8"/>
    <mergeCell ref="D7:D8"/>
    <mergeCell ref="E7:G7"/>
    <mergeCell ref="H7:J7"/>
    <mergeCell ref="K7:M7"/>
    <mergeCell ref="A4:M4"/>
    <mergeCell ref="A5:M5"/>
    <mergeCell ref="A3:M3"/>
    <mergeCell ref="A31:M31"/>
    <mergeCell ref="A32:M32"/>
    <mergeCell ref="A30:M30"/>
    <mergeCell ref="A29:L29"/>
  </mergeCells>
  <pageMargins left="0.7" right="0.7" top="0.75" bottom="0.75" header="0.3" footer="0.3"/>
  <pageSetup paperSize="9" scale="5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НМЦК (6)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Преснакова Екатерина Викторовна</dc:creator>
  <cp:lastModifiedBy>Свитнева Марина Владимировна</cp:lastModifiedBy>
  <cp:lastPrinted>2026-09-28T13:31:16Z</cp:lastPrinted>
  <dcterms:created xsi:type="dcterms:W3CDTF">2023-12-28T16:13:40Z</dcterms:created>
  <dcterms:modified xsi:type="dcterms:W3CDTF">2026-09-28T13:52:04Z</dcterms:modified>
</cp:coreProperties>
</file>