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datastore\COMMON_DOC\1. ГОСЗАКАЗ\2. Для_Работы_ЧЕРНОВИК_АРХИВ\!!! В_РАБОТЕ\1. ЗАКУПКИ  2026 год\Скарификатор\"/>
    </mc:Choice>
  </mc:AlternateContent>
  <xr:revisionPtr revIDLastSave="0" documentId="13_ncr:1_{E8BA4288-FDAE-4D13-AFE2-2B491AE4CDBE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асчет цены общий" sheetId="4" r:id="rId1"/>
  </sheets>
  <calcPr calcId="18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" i="4" l="1"/>
  <c r="J5" i="4" s="1"/>
  <c r="K5" i="4" s="1"/>
  <c r="L5" i="4"/>
  <c r="M5" i="4" l="1"/>
  <c r="M6" i="4" l="1"/>
  <c r="I7" i="4" s="1"/>
</calcChain>
</file>

<file path=xl/sharedStrings.xml><?xml version="1.0" encoding="utf-8"?>
<sst xmlns="http://schemas.openxmlformats.org/spreadsheetml/2006/main" count="25" uniqueCount="25">
  <si>
    <t>№</t>
  </si>
  <si>
    <t>рублей</t>
  </si>
  <si>
    <t>метод сопоставимых рыночных цен (анализа рынка) в соответствии с ч.6 ст.22 Федерального закона от 05.04.2013 №44-ФЗ</t>
  </si>
  <si>
    <t>Коммерческие предложения (руб.)</t>
  </si>
  <si>
    <t>Используемый метод определения :</t>
  </si>
  <si>
    <t>Итого:</t>
  </si>
  <si>
    <t>Обоснование начальной (максимальной) цены контракта</t>
  </si>
  <si>
    <t>Наименование</t>
  </si>
  <si>
    <t>Ед. изм</t>
  </si>
  <si>
    <t>Кол-во</t>
  </si>
  <si>
    <r>
      <t>Средняя арифмети-ческая цена за единицу - &lt;ц&gt;</t>
    </r>
    <r>
      <rPr>
        <i/>
        <sz val="9"/>
        <color rgb="FFFF0000"/>
        <rFont val="Times New Roman"/>
        <family val="1"/>
        <charset val="204"/>
      </rPr>
      <t/>
    </r>
  </si>
  <si>
    <t>Среднее квадратичное отклонение</t>
  </si>
  <si>
    <t>Коэффициент вариации цен V (%)</t>
  </si>
  <si>
    <t>Однородность совокупности значений выявленных цен, используемых в расчете Н(М)ЦК, ЦДЕП</t>
  </si>
  <si>
    <t>Н(М)ЦК, ЦДЕП, определяемая методом сопоставимых рыночных цен (анализа рынка)*</t>
  </si>
  <si>
    <r>
      <rPr>
        <b/>
        <sz val="9"/>
        <color indexed="8"/>
        <rFont val="Times New Roman"/>
        <family val="1"/>
        <charset val="204"/>
      </rPr>
      <t xml:space="preserve">Расчет Н(М)ЦК по формуле
</t>
    </r>
    <r>
      <rPr>
        <sz val="9"/>
        <color indexed="8"/>
        <rFont val="Times New Roman"/>
        <family val="1"/>
        <charset val="204"/>
      </rPr>
      <t>v - количество (объем) закупаемого товара (работы, услуги);
n - количество значений, используемых в расчете;
i - номер источника ценовой информации;
ц</t>
    </r>
    <r>
      <rPr>
        <vertAlign val="subscript"/>
        <sz val="9"/>
        <color indexed="8"/>
        <rFont val="Times New Roman"/>
        <family val="1"/>
        <charset val="204"/>
      </rPr>
      <t>i</t>
    </r>
    <r>
      <rPr>
        <sz val="9"/>
        <color indexed="8"/>
        <rFont val="Times New Roman"/>
        <family val="1"/>
        <charset val="204"/>
      </rPr>
      <t xml:space="preserve"> - цена единицы
</t>
    </r>
  </si>
  <si>
    <t>В результате проведенного расчета Н(М)ЦК, контракта составила:</t>
  </si>
  <si>
    <t>КТРУ/ККН</t>
  </si>
  <si>
    <t>Мин. Цена за ед. изм. (руб.)</t>
  </si>
  <si>
    <t>шт.</t>
  </si>
  <si>
    <t xml:space="preserve">32.50.13.190-00007515 </t>
  </si>
  <si>
    <t>Скарификатор ручной немеханический</t>
  </si>
  <si>
    <t>Поставщик №1  КП-09/2026-01 от 02.09.2026</t>
  </si>
  <si>
    <t>Поставщик №2 КП-09/2026-02 от 02.09.2026</t>
  </si>
  <si>
    <t>Поставщик №3  КП-09/2026-03 от 02.09.2026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</si>
</sst>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"/>
    <numFmt numFmtId="165" formatCode="0.0000"/>
  </numFmts>
  <fonts count="15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Times New Roman"/>
      <family val="1"/>
      <charset val="204"/>
    </font>
    <font>
      <vertAlign val="subscript"/>
      <sz val="9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9"/>
      <color rgb="FFFF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3" fillId="0" borderId="0"/>
    <xf numFmtId="43" fontId="14" fillId="0" borderId="0" applyFont="0" applyFill="0" applyBorder="0" applyAlignment="0" applyProtection="0"/>
    <xf numFmtId="0" fontId="14" fillId="0" borderId="0"/>
  </cellStyleXfs>
  <cellXfs count="28">
    <xf numFmtId="0" fontId="0" fillId="0" borderId="0" xfId="0"/>
    <xf numFmtId="0" fontId="3" fillId="0" borderId="0" xfId="0" applyFont="1"/>
    <xf numFmtId="0" fontId="4" fillId="0" borderId="0" xfId="0" applyFont="1"/>
    <xf numFmtId="4" fontId="2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/>
    <xf numFmtId="0" fontId="2" fillId="0" borderId="0" xfId="0" applyFont="1"/>
    <xf numFmtId="4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3" fontId="12" fillId="2" borderId="1" xfId="2" applyFont="1" applyFill="1" applyBorder="1" applyAlignment="1">
      <alignment horizontal="center" vertical="center" wrapText="1"/>
    </xf>
    <xf numFmtId="4" fontId="12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right" vertical="center" wrapText="1"/>
    </xf>
    <xf numFmtId="0" fontId="0" fillId="2" borderId="1" xfId="0" applyFill="1" applyBorder="1" applyAlignment="1">
      <alignment horizontal="right" vertical="center" wrapText="1"/>
    </xf>
    <xf numFmtId="0" fontId="10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2" fontId="5" fillId="0" borderId="1" xfId="0" applyNumberFormat="1" applyFont="1" applyBorder="1" applyAlignment="1">
      <alignment horizontal="center" vertical="top" wrapText="1"/>
    </xf>
  </cellXfs>
  <cellStyles count="4">
    <cellStyle name="Обычный" xfId="0" builtinId="0"/>
    <cellStyle name="Обычный 2" xfId="1" xr:uid="{00000000-0005-0000-0000-000001000000}"/>
    <cellStyle name="Обычный 9 2 2 2 2" xfId="3" xr:uid="{45929DF2-38B2-4275-9761-3BF58CE57CB2}"/>
    <cellStyle name="Финансовый" xfId="2" builtinId="3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63873</xdr:colOff>
      <xdr:row>3</xdr:row>
      <xdr:rowOff>1131794</xdr:rowOff>
    </xdr:from>
    <xdr:to>
      <xdr:col>10</xdr:col>
      <xdr:colOff>896471</xdr:colOff>
      <xdr:row>3</xdr:row>
      <xdr:rowOff>1446142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D1A7A66-B102-4FE3-B901-FDC7303B78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2598" y="1865219"/>
          <a:ext cx="832598" cy="3143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3</xdr:row>
      <xdr:rowOff>1527361</xdr:rowOff>
    </xdr:from>
    <xdr:to>
      <xdr:col>10</xdr:col>
      <xdr:colOff>33618</xdr:colOff>
      <xdr:row>3</xdr:row>
      <xdr:rowOff>1916206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FBBE80F-30A3-46E6-A208-344BDED07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05725" y="2260786"/>
          <a:ext cx="1176618" cy="388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35859</xdr:colOff>
      <xdr:row>3</xdr:row>
      <xdr:rowOff>249892</xdr:rowOff>
    </xdr:from>
    <xdr:to>
      <xdr:col>11</xdr:col>
      <xdr:colOff>7284</xdr:colOff>
      <xdr:row>3</xdr:row>
      <xdr:rowOff>554692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96B6567D-337A-4643-93A8-CD9F0AF2B7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08509" y="983317"/>
          <a:ext cx="14859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4719A-426C-4539-920F-A711C3E03237}">
  <sheetPr>
    <pageSetUpPr fitToPage="1"/>
  </sheetPr>
  <dimension ref="A1:M17"/>
  <sheetViews>
    <sheetView tabSelected="1" zoomScale="85" zoomScaleNormal="85" zoomScaleSheetLayoutView="100" zoomScalePageLayoutView="115" workbookViewId="0">
      <pane ySplit="4" topLeftCell="A5" activePane="bottomLeft" state="frozen"/>
      <selection pane="bottomLeft" activeCell="S6" sqref="S6"/>
    </sheetView>
  </sheetViews>
  <sheetFormatPr defaultColWidth="9.140625" defaultRowHeight="12.75" x14ac:dyDescent="0.2"/>
  <cols>
    <col min="1" max="1" width="4.140625" style="1" customWidth="1"/>
    <col min="2" max="2" width="19.140625" style="1" customWidth="1"/>
    <col min="3" max="3" width="29.5703125" style="1" customWidth="1"/>
    <col min="4" max="4" width="7.140625" style="1" customWidth="1"/>
    <col min="5" max="5" width="8.140625" style="1" customWidth="1"/>
    <col min="6" max="6" width="13.140625" style="6" customWidth="1"/>
    <col min="7" max="7" width="13.7109375" style="6" customWidth="1"/>
    <col min="8" max="8" width="13.5703125" style="6" customWidth="1"/>
    <col min="9" max="9" width="16.140625" style="1" customWidth="1"/>
    <col min="10" max="10" width="17.140625" style="1" customWidth="1"/>
    <col min="11" max="12" width="13.85546875" style="1" customWidth="1"/>
    <col min="13" max="13" width="22.7109375" style="1" customWidth="1"/>
    <col min="14" max="16384" width="9.140625" style="1"/>
  </cols>
  <sheetData>
    <row r="1" spans="1:13" s="2" customFormat="1" ht="18.75" x14ac:dyDescent="0.3">
      <c r="A1" s="24" t="s">
        <v>6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s="2" customFormat="1" ht="18.75" x14ac:dyDescent="0.3">
      <c r="A2" s="22" t="s">
        <v>4</v>
      </c>
      <c r="B2" s="22"/>
      <c r="C2" s="22"/>
      <c r="D2" s="22" t="s">
        <v>2</v>
      </c>
      <c r="E2" s="22"/>
      <c r="F2" s="22"/>
      <c r="G2" s="22"/>
      <c r="H2" s="22"/>
      <c r="I2" s="22"/>
      <c r="J2" s="22"/>
      <c r="K2" s="22"/>
      <c r="L2" s="22"/>
      <c r="M2" s="22"/>
    </row>
    <row r="3" spans="1:13" ht="39" customHeight="1" x14ac:dyDescent="0.2">
      <c r="A3" s="22" t="s">
        <v>0</v>
      </c>
      <c r="B3" s="22" t="s">
        <v>17</v>
      </c>
      <c r="C3" s="22" t="s">
        <v>7</v>
      </c>
      <c r="D3" s="25" t="s">
        <v>8</v>
      </c>
      <c r="E3" s="26" t="s">
        <v>9</v>
      </c>
      <c r="F3" s="22" t="s">
        <v>3</v>
      </c>
      <c r="G3" s="22"/>
      <c r="H3" s="22"/>
      <c r="I3" s="27" t="s">
        <v>13</v>
      </c>
      <c r="J3" s="27"/>
      <c r="K3" s="27"/>
      <c r="L3" s="22" t="s">
        <v>14</v>
      </c>
      <c r="M3" s="22"/>
    </row>
    <row r="4" spans="1:13" s="6" customFormat="1" ht="181.5" customHeight="1" x14ac:dyDescent="0.25">
      <c r="A4" s="22"/>
      <c r="B4" s="22"/>
      <c r="C4" s="22"/>
      <c r="D4" s="25"/>
      <c r="E4" s="26"/>
      <c r="F4" s="16" t="s">
        <v>22</v>
      </c>
      <c r="G4" s="16" t="s">
        <v>23</v>
      </c>
      <c r="H4" s="16" t="s">
        <v>24</v>
      </c>
      <c r="I4" s="14" t="s">
        <v>10</v>
      </c>
      <c r="J4" s="14" t="s">
        <v>11</v>
      </c>
      <c r="K4" s="14" t="s">
        <v>12</v>
      </c>
      <c r="L4" s="14" t="s">
        <v>18</v>
      </c>
      <c r="M4" s="11" t="s">
        <v>15</v>
      </c>
    </row>
    <row r="5" spans="1:13" s="6" customFormat="1" ht="66.75" customHeight="1" x14ac:dyDescent="0.25">
      <c r="A5" s="14">
        <v>1</v>
      </c>
      <c r="B5" s="14" t="s">
        <v>20</v>
      </c>
      <c r="C5" s="14" t="s">
        <v>21</v>
      </c>
      <c r="D5" s="14" t="s">
        <v>19</v>
      </c>
      <c r="E5" s="16">
        <v>2000</v>
      </c>
      <c r="F5" s="16">
        <v>4</v>
      </c>
      <c r="G5" s="16">
        <v>7</v>
      </c>
      <c r="H5" s="16">
        <v>6</v>
      </c>
      <c r="I5" s="17">
        <f>ROUND(AVERAGE(F5:H5),2)</f>
        <v>5.67</v>
      </c>
      <c r="J5" s="3">
        <f t="shared" ref="J5" si="0">SQRT(((SUM((POWER(H5-I5,2)),(POWER(G5-I5,2)),(POWER(F5-I5,2)))/(COLUMNS(F5:H5)-1))))</f>
        <v>1.5275306870894607</v>
      </c>
      <c r="K5" s="3">
        <f>J5/I5*100</f>
        <v>26.940576491877614</v>
      </c>
      <c r="L5" s="4">
        <f t="shared" ref="L5" si="1">MIN(F5:H5)</f>
        <v>4</v>
      </c>
      <c r="M5" s="4">
        <f>L5*E5</f>
        <v>8000</v>
      </c>
    </row>
    <row r="6" spans="1:13" s="5" customFormat="1" ht="55.5" customHeight="1" x14ac:dyDescent="0.25">
      <c r="A6" s="19" t="s">
        <v>5</v>
      </c>
      <c r="B6" s="19"/>
      <c r="C6" s="20"/>
      <c r="D6" s="20"/>
      <c r="E6" s="18"/>
      <c r="F6" s="23"/>
      <c r="G6" s="23"/>
      <c r="H6" s="23"/>
      <c r="I6" s="23"/>
      <c r="J6" s="23"/>
      <c r="K6" s="23"/>
      <c r="L6" s="23"/>
      <c r="M6" s="12">
        <f>SUM(M5:M5)</f>
        <v>8000</v>
      </c>
    </row>
    <row r="7" spans="1:13" ht="30" customHeight="1" x14ac:dyDescent="0.2">
      <c r="A7" s="21" t="s">
        <v>16</v>
      </c>
      <c r="B7" s="21"/>
      <c r="C7" s="21"/>
      <c r="D7" s="21"/>
      <c r="E7" s="21"/>
      <c r="F7" s="21"/>
      <c r="G7" s="21"/>
      <c r="H7" s="21"/>
      <c r="I7" s="13">
        <f>M6</f>
        <v>8000</v>
      </c>
      <c r="J7" s="15" t="s">
        <v>1</v>
      </c>
      <c r="K7" s="21"/>
      <c r="L7" s="21"/>
      <c r="M7" s="21"/>
    </row>
    <row r="8" spans="1:13" x14ac:dyDescent="0.2">
      <c r="H8" s="9"/>
      <c r="I8" s="7"/>
    </row>
    <row r="9" spans="1:13" x14ac:dyDescent="0.2">
      <c r="I9" s="7"/>
    </row>
    <row r="10" spans="1:13" x14ac:dyDescent="0.2">
      <c r="H10" s="10"/>
    </row>
    <row r="11" spans="1:13" ht="15.75" x14ac:dyDescent="0.25"/>
    <row r="13" spans="1:13" x14ac:dyDescent="0.2">
      <c r="C13" s="8"/>
    </row>
    <row r="14" spans="1:13" x14ac:dyDescent="0.2">
      <c r="C14" s="8"/>
    </row>
    <row r="15" spans="1:13" x14ac:dyDescent="0.2">
      <c r="C15" s="8"/>
    </row>
    <row r="16" spans="1:13" x14ac:dyDescent="0.2">
      <c r="C16" s="8"/>
    </row>
    <row r="17" spans="3:3" x14ac:dyDescent="0.2">
      <c r="C17" s="8"/>
    </row>
  </sheetData>
  <mergeCells count="15">
    <mergeCell ref="A1:M1"/>
    <mergeCell ref="A2:C2"/>
    <mergeCell ref="D2:M2"/>
    <mergeCell ref="A3:A4"/>
    <mergeCell ref="B3:B4"/>
    <mergeCell ref="C3:C4"/>
    <mergeCell ref="D3:D4"/>
    <mergeCell ref="E3:E4"/>
    <mergeCell ref="F3:H3"/>
    <mergeCell ref="I3:K3"/>
    <mergeCell ref="A6:D6"/>
    <mergeCell ref="A7:H7"/>
    <mergeCell ref="K7:M7"/>
    <mergeCell ref="L3:M3"/>
    <mergeCell ref="F6:L6"/>
  </mergeCells>
  <conditionalFormatting sqref="K5">
    <cfRule type="cellIs" dxfId="0" priority="1" operator="greaterThanOrEqual">
      <formula>33</formula>
    </cfRule>
  </conditionalFormatting>
  <pageMargins left="0.59055118110236227" right="0.59055118110236227" top="0.59055118110236227" bottom="0.59055118110236227" header="0.31496062992125984" footer="0.31496062992125984"/>
  <pageSetup paperSize="9" scale="4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 общий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ГУИОН-НМЦК</dc:title>
  <dc:subject>НМЦК</dc:subject>
  <dc:creator>ГУИОН</dc:creator>
  <cp:keywords>НМЦК</cp:keywords>
  <cp:lastModifiedBy>Фаткуллина Гульназира Азаматовна</cp:lastModifiedBy>
  <cp:lastPrinted>2026-03-04T06:54:33Z</cp:lastPrinted>
  <dcterms:created xsi:type="dcterms:W3CDTF">2014-01-15T18:15:09Z</dcterms:created>
  <dcterms:modified xsi:type="dcterms:W3CDTF">2026-09-02T06:48:25Z</dcterms:modified>
</cp:coreProperties>
</file>