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00"/>
  </bookViews>
  <sheets>
    <sheet name="Расчет цены" sheetId="2" r:id="rId1"/>
  </sheets>
  <definedNames>
    <definedName name="_xlnm.Print_Area" localSheetId="0">'Расчет цены'!$A$1:$S$21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<sst xmlns="http://schemas.openxmlformats.org/spreadsheetml/2006/main" count="28" uniqueCount="28">
  <si>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Обоснование начальной (максимальной) цены контракта
</t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</si>
  <si>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</si>
  <si>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</si>
  <si>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</si>
  <si>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Наименование предмета контракта/наименование по окпд/ктру оказание услуг по перевозке пассажиров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</si>
  <si>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</si>
  <si>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</si>
  <si>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</si>
  <si>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</si>
  <si>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</si>
  <si>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</si>
  <si>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</si>
  <si>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</si>
  <si>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</si>
  <si>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</si>
  <si>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</si>
  <si>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</si>
  <si>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charset val="204"/>
      </rPr>
      <t>Расчет Н(М)ЦК по формуле</t>
    </r>
    <r>
      <rPr>
        <sz val="10"/>
        <color rgb="FF000000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</si>
  <si>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</si>
  <si>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</si>
  <si>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</si>
  <si>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 xml:space="preserve">Выполнение работ по консервации (временной защите на зимний период) участка ослабленной кирпичной кладки карниза
</t>
  </si>
  <si>
    <t>усл.ед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</si>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</sst>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-* #,##0_-;\-* #,##0_-;_-* &quot;-&quot;_-;_-@_-"/>
    <numFmt numFmtId="176" formatCode="_-* #,##0.00\ _₽_-;\-* #,##0.00\ _₽_-;_-* &quot;-&quot;??\ _₽_-;_-@_-"/>
    <numFmt numFmtId="177" formatCode="_-* #,##0.00\ &quot;₽&quot;_-;\-* #,##0.00\ &quot;₽&quot;_-;_-* &quot;-&quot;??\ &quot;₽&quot;_-;_-@_-"/>
    <numFmt numFmtId="178" formatCode="_-* #,##0\ &quot;₽&quot;_-;\-* #,##0\ &quot;₽&quot;_-;_-* &quot;-&quot;\ &quot;₽&quot;_-;_-@_-"/>
    <numFmt numFmtId="179" formatCode="#,##0.00\ _₽"/>
    <numFmt numFmtId="180" formatCode="0.000"/>
    <numFmt numFmtId="181" formatCode="0.0000"/>
  </numFmts>
  <fonts count="31">
    <font>
      <sz val="11"/>
      <color rgb="FF000000"/>
      <name val="Calibri"/>
      <charset val="204"/>
    </font>
    <font>
      <sz val="14"/>
      <color rgb="FF000000"/>
      <name val="Times New Roman"/>
      <charset val="204"/>
    </font>
    <font>
      <sz val="10"/>
      <color rgb="FF000000"/>
      <name val="Times New Roman"/>
      <charset val="204"/>
    </font>
    <font>
      <sz val="11"/>
      <color rgb="FF000000"/>
      <name val="Times New Roman"/>
      <charset val="204"/>
    </font>
    <font>
      <b/>
      <sz val="14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10"/>
      <name val="Times New Roman"/>
      <charset val="204"/>
    </font>
    <font>
      <sz val="11"/>
      <color rgb="FF000000"/>
      <name val="Times New Roman"/>
      <charset val="134"/>
    </font>
    <font>
      <b/>
      <sz val="12"/>
      <color rgb="FF000000"/>
      <name val="Times New Roman"/>
      <charset val="204"/>
    </font>
    <font>
      <sz val="12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000000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2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179" fontId="2" fillId="0" borderId="3" xfId="1" applyNumberFormat="1" applyFont="1" applyFill="1" applyBorder="1" applyAlignment="1">
      <alignment horizontal="center" vertical="center"/>
    </xf>
    <xf numFmtId="180" fontId="2" fillId="0" borderId="3" xfId="0" applyNumberFormat="1" applyFont="1" applyBorder="1" applyAlignment="1">
      <alignment horizontal="center" vertical="center" wrapText="1"/>
    </xf>
    <xf numFmtId="180" fontId="5" fillId="0" borderId="3" xfId="0" applyNumberFormat="1" applyFont="1" applyBorder="1" applyAlignment="1">
      <alignment horizontal="center" vertical="center" wrapText="1"/>
    </xf>
    <xf numFmtId="176" fontId="5" fillId="0" borderId="3" xfId="1" applyFont="1" applyBorder="1" applyAlignment="1">
      <alignment horizontal="center" vertical="center" wrapText="1"/>
    </xf>
    <xf numFmtId="179" fontId="2" fillId="0" borderId="3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8" fillId="0" borderId="1" xfId="1" applyFont="1" applyBorder="1" applyAlignment="1">
      <alignment vertical="center"/>
    </xf>
    <xf numFmtId="0" fontId="8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2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 applyProtection="1">
      <alignment horizontal="left" vertical="top" wrapText="1"/>
      <protection locked="0"/>
    </xf>
    <xf numFmtId="0" fontId="9" fillId="0" borderId="0" xfId="0" applyFont="1"/>
    <xf numFmtId="0" fontId="9" fillId="0" borderId="0" xfId="0" applyFont="1" applyAlignment="1" applyProtection="1">
      <alignment wrapText="1"/>
      <protection locked="0"/>
    </xf>
    <xf numFmtId="181" fontId="9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wrapText="1"/>
      <protection locked="0"/>
    </xf>
    <xf numFmtId="181" fontId="1" fillId="0" borderId="0" xfId="0" applyNumberFormat="1" applyFont="1" applyAlignment="1" applyProtection="1">
      <alignment horizontal="center" vertical="center"/>
      <protection locked="0"/>
    </xf>
    <xf numFmtId="179" fontId="1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>
      <alignment horizontal="left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23760</xdr:colOff>
      <xdr:row>3</xdr:row>
      <xdr:rowOff>954720</xdr:rowOff>
    </xdr:from>
    <xdr:to>
      <xdr:col>11</xdr:col>
      <xdr:colOff>1800</xdr:colOff>
      <xdr:row>3</xdr:row>
      <xdr:rowOff>1301760</xdr:rowOff>
    </xdr:to>
    <xdr:pic>
      <xdr:nvPicPr>
        <xdr:cNvPr id="2" name="Picture 1"/>
        <xdr:cNvPicPr/>
      </xdr:nvPicPr>
      <xdr:blipFill>
        <a:blip r:embed="rId1" cstate="print"/>
        <a:stretch>
          <a:fillRect/>
        </a:stretch>
      </xdr:blipFill>
      <xdr:spPr>
        <a:xfrm>
          <a:off x="9643745" y="2687955"/>
          <a:ext cx="93027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3</xdr:row>
      <xdr:rowOff>923040</xdr:rowOff>
    </xdr:from>
    <xdr:to>
      <xdr:col>9</xdr:col>
      <xdr:colOff>1029412</xdr:colOff>
      <xdr:row>3</xdr:row>
      <xdr:rowOff>1364760</xdr:rowOff>
    </xdr:to>
    <xdr:pic>
      <xdr:nvPicPr>
        <xdr:cNvPr id="3" name="Picture 2"/>
        <xdr:cNvPicPr/>
      </xdr:nvPicPr>
      <xdr:blipFill>
        <a:blip r:embed="rId2" cstate="print"/>
        <a:stretch>
          <a:fillRect/>
        </a:stretch>
      </xdr:blipFill>
      <xdr:spPr>
        <a:xfrm>
          <a:off x="8615045" y="2656205"/>
          <a:ext cx="100584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3</xdr:row>
      <xdr:rowOff>2676245</xdr:rowOff>
    </xdr:from>
    <xdr:to>
      <xdr:col>11</xdr:col>
      <xdr:colOff>1020534</xdr:colOff>
      <xdr:row>3</xdr:row>
      <xdr:rowOff>3020787</xdr:rowOff>
    </xdr:to>
    <xdr:pic>
      <xdr:nvPicPr>
        <xdr:cNvPr id="4" name="Picture 5"/>
        <xdr:cNvPicPr/>
      </xdr:nvPicPr>
      <xdr:blipFill>
        <a:blip r:embed="rId3" cstate="print"/>
        <a:stretch>
          <a:fillRect/>
        </a:stretch>
      </xdr:blipFill>
      <xdr:spPr>
        <a:xfrm>
          <a:off x="10626725" y="4409440"/>
          <a:ext cx="966470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3</xdr:row>
      <xdr:rowOff>1404360</xdr:rowOff>
    </xdr:from>
    <xdr:to>
      <xdr:col>11</xdr:col>
      <xdr:colOff>447840</xdr:colOff>
      <xdr:row>3</xdr:row>
      <xdr:rowOff>1632960</xdr:rowOff>
    </xdr:to>
    <xdr:pic>
      <xdr:nvPicPr>
        <xdr:cNvPr id="5" name="Picture 6"/>
        <xdr:cNvPicPr/>
      </xdr:nvPicPr>
      <xdr:blipFill>
        <a:blip r:embed="rId4" cstate="print"/>
        <a:stretch>
          <a:fillRect/>
        </a:stretch>
      </xdr:blipFill>
      <xdr:spPr>
        <a:xfrm>
          <a:off x="10855325" y="3137535"/>
          <a:ext cx="16510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5"/>
  <sheetViews>
    <sheetView tabSelected="1" view="pageBreakPreview" zoomScaleNormal="100" topLeftCell="A4" workbookViewId="0">
      <selection activeCell="K8" sqref="K8"/>
    </sheetView>
  </sheetViews>
  <sheetFormatPr defaultColWidth="8.71428571428571" defaultRowHeight="15"/>
  <cols>
    <col min="1" max="1" width="3.28571428571429" style="6" customWidth="1"/>
    <col min="2" max="2" width="38.4285714285714" style="6" customWidth="1"/>
    <col min="3" max="3" width="6.42857142857143" style="6" customWidth="1"/>
    <col min="4" max="4" width="6.71428571428571" style="6" customWidth="1"/>
    <col min="5" max="7" width="15" style="6" customWidth="1"/>
    <col min="8" max="8" width="9.28571428571429" style="6" customWidth="1"/>
    <col min="9" max="9" width="19.7142857142857" style="6" customWidth="1"/>
    <col min="10" max="10" width="15.4285714285714" style="6" customWidth="1"/>
    <col min="11" max="11" width="14.2857142857143" style="6" customWidth="1"/>
    <col min="12" max="12" width="15.4285714285714" style="6" customWidth="1"/>
    <col min="13" max="13" width="12.4285714285714" style="6" customWidth="1"/>
    <col min="14" max="14" width="14.2857142857143" style="6" customWidth="1"/>
    <col min="15" max="15" width="15.4285714285714" style="6" customWidth="1"/>
    <col min="16" max="254" width="9.28571428571429" style="6" customWidth="1"/>
    <col min="255" max="1022" width="9.28571428571429" customWidth="1"/>
  </cols>
  <sheetData>
    <row r="1" s="1" customFormat="1" ht="48.75" customHeight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="1" customFormat="1" ht="48.75" customHeight="1" spans="1:15">
      <c r="A2" s="7"/>
      <c r="B2" s="7" t="s">
        <v>1</v>
      </c>
      <c r="C2" s="8" t="s">
        <v>2</v>
      </c>
      <c r="D2" s="8"/>
      <c r="E2" s="8"/>
      <c r="F2" s="8"/>
      <c r="G2" s="8"/>
      <c r="H2" s="8"/>
      <c r="I2" s="8"/>
      <c r="J2" s="8"/>
      <c r="K2" s="8"/>
      <c r="L2" s="8"/>
      <c r="M2" s="8"/>
      <c r="N2" s="7"/>
      <c r="O2" s="7"/>
    </row>
    <row r="3" ht="39" customHeight="1" spans="1:15">
      <c r="A3" s="9" t="s">
        <v>3</v>
      </c>
      <c r="B3" s="10" t="s">
        <v>4</v>
      </c>
      <c r="C3" s="9" t="s">
        <v>5</v>
      </c>
      <c r="D3" s="9" t="s">
        <v>6</v>
      </c>
      <c r="E3" s="11" t="s">
        <v>7</v>
      </c>
      <c r="F3" s="12"/>
      <c r="G3" s="13"/>
      <c r="H3" s="13"/>
      <c r="I3" s="14" t="s">
        <v>8</v>
      </c>
      <c r="J3" s="14"/>
      <c r="K3" s="14"/>
      <c r="L3" s="15" t="s">
        <v>9</v>
      </c>
      <c r="M3" s="15"/>
      <c r="N3" s="15"/>
      <c r="O3" s="15"/>
    </row>
    <row r="4" ht="241.15" customHeight="1" spans="1:15">
      <c r="A4" s="9"/>
      <c r="B4" s="10"/>
      <c r="C4" s="16"/>
      <c r="D4" s="9"/>
      <c r="E4" s="17" t="s">
        <v>10</v>
      </c>
      <c r="F4" s="17" t="s">
        <v>11</v>
      </c>
      <c r="G4" s="17" t="s">
        <v>12</v>
      </c>
      <c r="H4" s="17" t="s">
        <v>13</v>
      </c>
      <c r="I4" s="15" t="s">
        <v>14</v>
      </c>
      <c r="J4" s="15" t="s">
        <v>15</v>
      </c>
      <c r="K4" s="15" t="s">
        <v>16</v>
      </c>
      <c r="L4" s="15" t="s">
        <v>17</v>
      </c>
      <c r="M4" s="15" t="s">
        <v>18</v>
      </c>
      <c r="N4" s="15" t="s">
        <v>19</v>
      </c>
      <c r="O4" s="15" t="s">
        <v>20</v>
      </c>
    </row>
    <row r="5" ht="69" customHeight="1" spans="1:15">
      <c r="A5" s="18">
        <v>1</v>
      </c>
      <c r="B5" s="19" t="s">
        <v>21</v>
      </c>
      <c r="C5" s="20" t="s">
        <v>22</v>
      </c>
      <c r="D5" s="21">
        <v>1</v>
      </c>
      <c r="E5" s="22">
        <v>156000</v>
      </c>
      <c r="F5" s="22">
        <v>157500</v>
      </c>
      <c r="G5" s="22">
        <v>147000</v>
      </c>
      <c r="H5" s="21"/>
      <c r="I5" s="23">
        <f>AVERAGE(E5:G5)</f>
        <v>153500</v>
      </c>
      <c r="J5" s="20">
        <f>SQRT(((SUM((POWER(G5-I5,2)),(POWER(F5-I5,2)),(POWER(E5-I5,2)))/(COLUMNS(E5:G5)-1))))</f>
        <v>5678.90834580027</v>
      </c>
      <c r="K5" s="20">
        <f>J5/I5*100</f>
        <v>3.69961455752461</v>
      </c>
      <c r="L5" s="23">
        <f>((D5/3)*(SUM(E5:G5)))</f>
        <v>153500</v>
      </c>
      <c r="M5" s="24">
        <f>L5/D5</f>
        <v>153500</v>
      </c>
      <c r="N5" s="25">
        <f>MIN(E5:G5)</f>
        <v>147000</v>
      </c>
      <c r="O5" s="25">
        <f>N5*1</f>
        <v>147000</v>
      </c>
    </row>
    <row r="6" spans="1:15">
      <c r="A6" s="18"/>
      <c r="B6" s="19"/>
      <c r="C6" s="20"/>
      <c r="D6" s="21"/>
      <c r="E6" s="22"/>
      <c r="F6" s="26"/>
      <c r="G6" s="26"/>
      <c r="H6" s="21"/>
      <c r="I6" s="23"/>
      <c r="J6" s="20"/>
      <c r="K6" s="20"/>
      <c r="L6" s="23"/>
      <c r="M6" s="24"/>
      <c r="N6" s="25"/>
      <c r="O6" s="25"/>
    </row>
    <row r="7" s="2" customFormat="1" ht="12.75" spans="1:15">
      <c r="A7" s="27"/>
      <c r="B7" s="28" t="s">
        <v>23</v>
      </c>
      <c r="C7" s="28"/>
      <c r="D7" s="28"/>
      <c r="E7" s="28"/>
      <c r="F7" s="29"/>
      <c r="G7" s="29"/>
      <c r="H7" s="29"/>
      <c r="I7" s="29"/>
      <c r="J7" s="29"/>
      <c r="K7" s="29"/>
      <c r="L7" s="29"/>
      <c r="M7" s="29"/>
      <c r="N7" s="29"/>
      <c r="O7" s="25">
        <f>SUM(O5:O6)</f>
        <v>147000</v>
      </c>
    </row>
    <row r="8" s="3" customFormat="1" ht="30" customHeight="1" spans="1:15">
      <c r="A8" s="30" t="s">
        <v>24</v>
      </c>
      <c r="B8" s="31"/>
      <c r="C8" s="31"/>
      <c r="D8" s="31"/>
      <c r="E8" s="31"/>
      <c r="F8" s="31"/>
      <c r="G8" s="31"/>
      <c r="H8" s="31"/>
      <c r="I8" s="32">
        <f>O7</f>
        <v>147000</v>
      </c>
      <c r="J8" s="33" t="s">
        <v>25</v>
      </c>
      <c r="K8" s="33"/>
      <c r="L8" s="33"/>
      <c r="M8" s="33"/>
      <c r="N8" s="33"/>
      <c r="O8" s="34"/>
    </row>
    <row r="9" ht="75" customHeight="1" spans="1:15">
      <c r="A9" s="35" t="s">
        <v>26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ht="52.5" customHeight="1" spans="1:15">
      <c r="A10" s="36" t="s">
        <v>27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="4" customFormat="1" ht="15.4" customHeight="1" spans="1:15">
      <c r="A11" s="37"/>
      <c r="B11" s="37"/>
      <c r="C11" s="37"/>
      <c r="D11" s="38"/>
      <c r="E11" s="39"/>
      <c r="F11" s="40"/>
      <c r="G11" s="41"/>
    </row>
    <row r="12" s="4" customFormat="1" ht="11.25" customHeight="1" spans="1:15">
      <c r="A12" s="37"/>
      <c r="B12" s="37"/>
      <c r="C12" s="37"/>
      <c r="D12" s="38"/>
      <c r="E12" s="39"/>
      <c r="F12" s="40"/>
      <c r="G12" s="41"/>
    </row>
    <row r="13" s="5" customFormat="1" ht="21" customHeight="1" spans="1:15">
      <c r="A13" s="42"/>
      <c r="B13" s="42"/>
      <c r="C13" s="42"/>
      <c r="D13" s="1"/>
      <c r="E13" s="43"/>
      <c r="F13" s="44"/>
      <c r="G13" s="45"/>
    </row>
    <row r="14" s="1" customFormat="1" ht="19.5" customHeight="1" spans="1:15">
      <c r="A14" s="46"/>
      <c r="B14" s="46"/>
    </row>
    <row r="15" s="4" customFormat="1" ht="15.75" spans="1:15">
      <c r="A15" s="37"/>
      <c r="B15" s="37"/>
      <c r="C15" s="37"/>
      <c r="D15" s="38"/>
      <c r="E15" s="39"/>
      <c r="F15" s="40"/>
      <c r="G15" s="41"/>
    </row>
  </sheetData>
  <mergeCells count="16">
    <mergeCell ref="A1:O1"/>
    <mergeCell ref="C2:M2"/>
    <mergeCell ref="E3:G3"/>
    <mergeCell ref="I3:K3"/>
    <mergeCell ref="L3:O3"/>
    <mergeCell ref="B7:N7"/>
    <mergeCell ref="A8:H8"/>
    <mergeCell ref="A9:O9"/>
    <mergeCell ref="A10:O10"/>
    <mergeCell ref="A11:C11"/>
    <mergeCell ref="A14:B14"/>
    <mergeCell ref="A15:C15"/>
    <mergeCell ref="A3:A4"/>
    <mergeCell ref="B3:B4"/>
    <mergeCell ref="C3:C4"/>
    <mergeCell ref="D3:D4"/>
  </mergeCells>
  <printOptions gridLines="1"/>
  <pageMargins left="0.31496062992126" right="0.31496062992126" top="0.354330708661417" bottom="0.354330708661417" header="0.31496062992126" footer="0.31496062992126"/>
  <pageSetup paperSize="9" scale="55" firstPageNumber="0" fitToHeight="0" orientation="landscape" useFirstPageNumber="1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цены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WPS_1777893721</cp:lastModifiedBy>
  <cp:revision>1</cp:revision>
  <dcterms:created xsi:type="dcterms:W3CDTF">2014-01-15T21:15:00Z</dcterms:created>
  <cp:lastPrinted>2022-02-02T06:43:00Z</cp:lastPrinted>
  <dcterms:modified xsi:type="dcterms:W3CDTF">2026-10-08T14:18:47Z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544493E7C57A4702BACDDC99387D2347_12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