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.3\закупки\2025\2. ЕД. Источники\884 Промывка отопления Город\Для публикации\"/>
    </mc:Choice>
  </mc:AlternateContent>
  <bookViews>
    <workbookView xWindow="0" yWindow="0" windowWidth="28800" windowHeight="12435"/>
  </bookViews>
  <sheets>
    <sheet name="Лист 1" sheetId="5" r:id="rId1"/>
  </sheets>
  <definedNames>
    <definedName name="_xlnm._FilterDatabase" localSheetId="0" hidden="1">'Лист 1'!$A$10:$M$13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5" l="1"/>
  <c r="H19" i="5" l="1"/>
  <c r="G19" i="5"/>
  <c r="F19" i="5"/>
  <c r="I14" i="5"/>
  <c r="I15" i="5"/>
  <c r="I16" i="5"/>
  <c r="I17" i="5"/>
  <c r="I18" i="5"/>
  <c r="J14" i="5" l="1"/>
  <c r="K14" i="5" s="1"/>
  <c r="J15" i="5"/>
  <c r="K15" i="5" s="1"/>
  <c r="K16" i="5"/>
  <c r="J17" i="5"/>
  <c r="K17" i="5" s="1"/>
  <c r="J18" i="5"/>
  <c r="K18" i="5" s="1"/>
  <c r="L14" i="5"/>
  <c r="M14" i="5" s="1"/>
  <c r="L15" i="5"/>
  <c r="M15" i="5" s="1"/>
  <c r="L16" i="5"/>
  <c r="M16" i="5" s="1"/>
  <c r="L17" i="5"/>
  <c r="M17" i="5" s="1"/>
  <c r="L18" i="5"/>
  <c r="M18" i="5" s="1"/>
  <c r="L11" i="5" l="1"/>
  <c r="L12" i="5"/>
  <c r="J11" i="5"/>
  <c r="J12" i="5"/>
  <c r="K12" i="5" s="1"/>
  <c r="I11" i="5"/>
  <c r="I12" i="5"/>
  <c r="K11" i="5" l="1"/>
  <c r="M12" i="5"/>
  <c r="M11" i="5"/>
  <c r="J13" i="5"/>
  <c r="J19" i="5" s="1"/>
  <c r="K13" i="5" l="1"/>
  <c r="K19" i="5" s="1"/>
  <c r="I13" i="5" l="1"/>
  <c r="I19" i="5" s="1"/>
  <c r="L13" i="5" l="1"/>
  <c r="M13" i="5" s="1"/>
</calcChain>
</file>

<file path=xl/sharedStrings.xml><?xml version="1.0" encoding="utf-8"?>
<sst xmlns="http://schemas.openxmlformats.org/spreadsheetml/2006/main" count="46" uniqueCount="32">
  <si>
    <t>№</t>
  </si>
  <si>
    <t>ОКПД2/КТРУ</t>
  </si>
  <si>
    <t>Единица измерения</t>
  </si>
  <si>
    <t>Кол-во</t>
  </si>
  <si>
    <t>шт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</si>
  <si>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</si>
  <si>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</si>
  <si>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</si>
  <si>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</si>
  <si>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"Утверждаю»
                                                                      Врио главного врача ГБУЗ ЛО                                                                                                                                                                                       «Гатчинская КМБ»
Р.В. Павлов
«____»_____________ 202____года
Приложение 2 к извещению об осуществлении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</si>
  <si>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</si>
  <si>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</si>
  <si>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</si>
  <si>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</si>
  <si>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</si>
  <si>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</si>
  <si>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Наименование МИ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</si>
  <si>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№567. Расчет НМЦК произведен по наименьшей цене (Письма Минфина России от 8.09.2017г. № 24-01-09/58179, от 11.09.2017г. № 24-01-10/58699, от 16.03.2020г. № 24-01-08/19862, от 28.07.2020г. № 24-01-07/66147).</t>
  </si>
  <si>
    <t>Выполнение работ по подготовке системы отопления  к осенне-зимнему периоду  по адресу: Гатчина, ул. Хохлова, 9. Детская поликлиника</t>
  </si>
  <si>
    <t>Выполнение работ по подготовке системы отопления  к осенне-зимнему периоду  по адресу: Гатчина, Госпитальный пер., 4. Стоматологическая поликлиника</t>
  </si>
  <si>
    <t>Выполнение работ по подготовке системы отопления  к осенне-зимнему периоду  по адресу: Гатчина, ул. Горького, 22. Противотуберкулезное отделение.</t>
  </si>
  <si>
    <t>Выполнение работ по подготовке системы отопления  к осенне-зимнему периоду  по адресу: Гатчина, ул. Урицкого, 1. Взрослая поликлиника</t>
  </si>
  <si>
    <t>Выполнение работ по подготовке системы отопления  к осенне-зимнему периоду  по адресу: Гатчина, ул. Хохлова, 9а. ОВОП №4</t>
  </si>
  <si>
    <t>Выполнение работ по подготовке системы отопления  к осенне-зимнему периоду  по адресу: Гатчина, ул. Зверевой, 11. Женская консультация.</t>
  </si>
  <si>
    <t>Выполнение работ по подготовке системы отопления  к осенне-зимнему периоду  по адресу: Гатчина, б-р Авиаторов, 4. Поликлиника аэродром</t>
  </si>
  <si>
    <t>Выполнение работ по подготовке системы отопления  к осенне-зимнему периоду  по адресу: Гатчина ул. Беляева 39. ОВОП-1.</t>
  </si>
  <si>
    <t>43.22.12.120</t>
  </si>
  <si>
    <t>На основании проведенного анализа рынка и расчетов, НМЦК составляет: 334 334 рублей. 00 копеек.</t>
  </si>
  <si>
    <t xml:space="preserve">Выполнение работ по подготовке системы отопления 
ГБУЗ ЛО "Гатчинская КМБ" к осенне-зимнему периоду 2025 -2026г. по г. Гатчина
</t>
  </si>
  <si>
    <t xml:space="preserve"> Вх. 3923 от 26.08.2025 Цена (руб)</t>
  </si>
  <si>
    <t xml:space="preserve"> Вх. 3924 от 26.08.2025 Цена (руб)</t>
  </si>
  <si>
    <t xml:space="preserve"> Вх. 3925 от 26.08.2025 Цена (руб)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</si>
</sst>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9" fillId="0" borderId="0" applyFont="0" applyFill="0" applyBorder="0" applyAlignment="0" applyProtection="0">
      <alignment vertical="center"/>
    </xf>
    <xf numFmtId="0" fontId="7" fillId="0" borderId="0"/>
    <xf numFmtId="0" fontId="9" fillId="0" borderId="0"/>
    <xf numFmtId="165" fontId="8" fillId="0" borderId="0" applyBorder="0" applyProtection="0"/>
    <xf numFmtId="165" fontId="8" fillId="0" borderId="0" applyBorder="0" applyProtection="0"/>
    <xf numFmtId="165" fontId="8" fillId="0" borderId="0" applyBorder="0" applyProtection="0"/>
    <xf numFmtId="0" fontId="8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166" fontId="3" fillId="0" borderId="0" xfId="1" applyNumberFormat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3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4" fillId="0" borderId="2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166" fontId="14" fillId="2" borderId="1" xfId="1" applyNumberFormat="1" applyFont="1" applyFill="1" applyBorder="1" applyAlignment="1">
      <alignment horizontal="center" vertical="top" wrapText="1"/>
    </xf>
    <xf numFmtId="166" fontId="14" fillId="0" borderId="1" xfId="1" applyNumberFormat="1" applyFont="1" applyBorder="1" applyAlignment="1">
      <alignment horizontal="center" vertical="top" wrapText="1"/>
    </xf>
    <xf numFmtId="4" fontId="17" fillId="3" borderId="6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166" fontId="15" fillId="2" borderId="1" xfId="1" applyNumberFormat="1" applyFont="1" applyFill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 vertical="center" wrapText="1"/>
    </xf>
    <xf numFmtId="166" fontId="12" fillId="0" borderId="1" xfId="1" applyNumberFormat="1" applyFont="1" applyBorder="1" applyAlignment="1">
      <alignment horizontal="center" vertical="center" wrapText="1"/>
    </xf>
    <xf numFmtId="166" fontId="12" fillId="2" borderId="1" xfId="1" applyNumberFormat="1" applyFont="1" applyFill="1" applyBorder="1" applyAlignment="1">
      <alignment horizontal="center" vertical="center" wrapText="1"/>
    </xf>
    <xf numFmtId="166" fontId="15" fillId="2" borderId="5" xfId="1" applyNumberFormat="1" applyFont="1" applyFill="1" applyBorder="1" applyAlignment="1" applyProtection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center" wrapText="1"/>
    </xf>
    <xf numFmtId="4" fontId="17" fillId="3" borderId="5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wrapText="1"/>
    </xf>
    <xf numFmtId="4" fontId="18" fillId="0" borderId="5" xfId="1" applyNumberFormat="1" applyFont="1" applyBorder="1" applyAlignment="1" applyProtection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2" fontId="16" fillId="0" borderId="0" xfId="0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10" fillId="0" borderId="0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66350</xdr:colOff>
      <xdr:row>9</xdr:row>
      <xdr:rowOff>387749</xdr:rowOff>
    </xdr:from>
    <xdr:to>
      <xdr:col>12</xdr:col>
      <xdr:colOff>38101</xdr:colOff>
      <xdr:row>9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76825</xdr:colOff>
      <xdr:row>9</xdr:row>
      <xdr:rowOff>409575</xdr:rowOff>
    </xdr:from>
    <xdr:to>
      <xdr:col>12</xdr:col>
      <xdr:colOff>447675</xdr:colOff>
      <xdr:row>9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3200" y="5334000"/>
          <a:ext cx="37085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95250</xdr:rowOff>
    </xdr:from>
    <xdr:to>
      <xdr:col>1</xdr:col>
      <xdr:colOff>1236101</xdr:colOff>
      <xdr:row>8</xdr:row>
      <xdr:rowOff>434774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562350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33346</xdr:colOff>
      <xdr:row>9</xdr:row>
      <xdr:rowOff>323850</xdr:rowOff>
    </xdr:from>
    <xdr:to>
      <xdr:col>10</xdr:col>
      <xdr:colOff>817007</xdr:colOff>
      <xdr:row>9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topLeftCell="A15" workbookViewId="0">
      <selection activeCell="J18" sqref="J18"/>
    </sheetView>
  </sheetViews>
  <sheetFormatPr defaultRowHeight="15" x14ac:dyDescent="0.25"/>
  <cols>
    <col min="1" max="1" width="5.140625" style="1" customWidth="1"/>
    <col min="2" max="2" width="23.42578125" style="1" customWidth="1"/>
    <col min="3" max="3" width="10.85546875" style="5" customWidth="1"/>
    <col min="4" max="4" width="7.85546875" style="5" customWidth="1"/>
    <col min="5" max="5" width="5.85546875" style="5" customWidth="1"/>
    <col min="6" max="6" width="10.85546875" style="8" customWidth="1"/>
    <col min="7" max="7" width="10.42578125" style="8" customWidth="1"/>
    <col min="8" max="8" width="10.85546875" style="8" customWidth="1"/>
    <col min="9" max="9" width="11.42578125" style="8" customWidth="1"/>
    <col min="10" max="10" width="12.140625" style="8" customWidth="1"/>
    <col min="11" max="11" width="12.5703125" style="5" customWidth="1"/>
    <col min="12" max="12" width="14.140625" style="5" bestFit="1" customWidth="1"/>
    <col min="13" max="13" width="8.85546875" style="8" customWidth="1"/>
    <col min="14" max="16384" width="9.140625" style="1"/>
  </cols>
  <sheetData>
    <row r="1" spans="1:13" ht="76.5" customHeight="1" x14ac:dyDescent="0.25">
      <c r="I1" s="32" t="s">
        <v>9</v>
      </c>
      <c r="J1" s="32"/>
      <c r="K1" s="32"/>
      <c r="L1" s="32"/>
      <c r="M1" s="32"/>
    </row>
    <row r="2" spans="1:13" ht="35.25" customHeight="1" x14ac:dyDescent="0.3">
      <c r="A2" s="37" t="s">
        <v>13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44.25" customHeight="1" x14ac:dyDescent="0.25">
      <c r="A3" s="34" t="s">
        <v>28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ht="28.5" customHeight="1" x14ac:dyDescent="0.25">
      <c r="A4" s="38" t="s">
        <v>8</v>
      </c>
      <c r="B4" s="39"/>
      <c r="C4" s="40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1:13" ht="61.5" customHeight="1" x14ac:dyDescent="0.25">
      <c r="A5" s="38" t="s">
        <v>14</v>
      </c>
      <c r="B5" s="39"/>
      <c r="C5" s="42" t="s">
        <v>17</v>
      </c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3" ht="9" customHeight="1" x14ac:dyDescent="0.25"/>
    <row r="7" spans="1:13" ht="14.25" customHeight="1" x14ac:dyDescent="0.25">
      <c r="A7" s="44" t="s">
        <v>11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21.7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</row>
    <row r="9" spans="1:13" ht="42" customHeight="1" x14ac:dyDescent="0.25">
      <c r="C9" s="9"/>
      <c r="D9" s="9"/>
      <c r="E9" s="9"/>
      <c r="K9" s="9"/>
      <c r="L9" s="9"/>
    </row>
    <row r="10" spans="1:13" s="6" customFormat="1" ht="69.75" customHeight="1" x14ac:dyDescent="0.25">
      <c r="A10" s="11" t="s">
        <v>0</v>
      </c>
      <c r="B10" s="10" t="s">
        <v>16</v>
      </c>
      <c r="C10" s="11" t="s">
        <v>1</v>
      </c>
      <c r="D10" s="11" t="s">
        <v>2</v>
      </c>
      <c r="E10" s="11" t="s">
        <v>3</v>
      </c>
      <c r="F10" s="31" t="s">
        <v>29</v>
      </c>
      <c r="G10" s="31" t="s">
        <v>30</v>
      </c>
      <c r="H10" s="31" t="s">
        <v>31</v>
      </c>
      <c r="I10" s="12" t="s">
        <v>5</v>
      </c>
      <c r="J10" s="12" t="s">
        <v>15</v>
      </c>
      <c r="K10" s="13" t="s">
        <v>10</v>
      </c>
      <c r="L10" s="13" t="s">
        <v>6</v>
      </c>
      <c r="M10" s="12" t="s">
        <v>7</v>
      </c>
    </row>
    <row r="11" spans="1:13" s="6" customFormat="1" ht="63.75" customHeight="1" x14ac:dyDescent="0.25">
      <c r="A11" s="22">
        <v>1</v>
      </c>
      <c r="B11" s="23" t="s">
        <v>18</v>
      </c>
      <c r="C11" s="27" t="s">
        <v>26</v>
      </c>
      <c r="D11" s="28" t="s">
        <v>4</v>
      </c>
      <c r="E11" s="28">
        <v>1</v>
      </c>
      <c r="F11" s="14">
        <v>32747.9</v>
      </c>
      <c r="G11" s="15">
        <v>40607.4</v>
      </c>
      <c r="H11" s="15">
        <v>39297.5</v>
      </c>
      <c r="I11" s="17">
        <f t="shared" ref="I11:I18" si="0">(F11+G11+H11)/3</f>
        <v>37550.93</v>
      </c>
      <c r="J11" s="21">
        <f t="shared" ref="J11:J12" si="1">F11*1</f>
        <v>32747.9</v>
      </c>
      <c r="K11" s="18">
        <f t="shared" ref="K11:K12" si="2">J11*E11</f>
        <v>32747.9</v>
      </c>
      <c r="L11" s="19">
        <f t="shared" ref="L11:L18" si="3">STDEV(F11:H11)</f>
        <v>4210.8</v>
      </c>
      <c r="M11" s="20">
        <f t="shared" ref="M11:M18" si="4">L11/I11*100</f>
        <v>11.21</v>
      </c>
    </row>
    <row r="12" spans="1:13" s="6" customFormat="1" ht="69" customHeight="1" x14ac:dyDescent="0.25">
      <c r="A12" s="22">
        <v>2</v>
      </c>
      <c r="B12" s="23" t="s">
        <v>19</v>
      </c>
      <c r="C12" s="27" t="s">
        <v>26</v>
      </c>
      <c r="D12" s="28" t="s">
        <v>4</v>
      </c>
      <c r="E12" s="28">
        <v>1</v>
      </c>
      <c r="F12" s="14">
        <v>13608</v>
      </c>
      <c r="G12" s="15">
        <v>16873.900000000001</v>
      </c>
      <c r="H12" s="15">
        <v>16329.6</v>
      </c>
      <c r="I12" s="17">
        <f t="shared" si="0"/>
        <v>15603.83</v>
      </c>
      <c r="J12" s="21">
        <f t="shared" si="1"/>
        <v>13608</v>
      </c>
      <c r="K12" s="18">
        <f t="shared" si="2"/>
        <v>13608</v>
      </c>
      <c r="L12" s="19">
        <f t="shared" si="3"/>
        <v>1749.74</v>
      </c>
      <c r="M12" s="20">
        <f t="shared" si="4"/>
        <v>11.21</v>
      </c>
    </row>
    <row r="13" spans="1:13" ht="105" customHeight="1" x14ac:dyDescent="0.25">
      <c r="A13" s="22">
        <v>3</v>
      </c>
      <c r="B13" s="24" t="s">
        <v>20</v>
      </c>
      <c r="C13" s="27" t="s">
        <v>26</v>
      </c>
      <c r="D13" s="16" t="s">
        <v>4</v>
      </c>
      <c r="E13" s="16">
        <v>1</v>
      </c>
      <c r="F13" s="14">
        <v>11815.5</v>
      </c>
      <c r="G13" s="15">
        <v>14651.2</v>
      </c>
      <c r="H13" s="15">
        <v>14178.6</v>
      </c>
      <c r="I13" s="17">
        <f t="shared" si="0"/>
        <v>13548.43</v>
      </c>
      <c r="J13" s="21">
        <f>F13*1</f>
        <v>11815.5</v>
      </c>
      <c r="K13" s="18">
        <f>J13*E13</f>
        <v>11815.5</v>
      </c>
      <c r="L13" s="19">
        <f t="shared" si="3"/>
        <v>1519.25</v>
      </c>
      <c r="M13" s="20">
        <f t="shared" si="4"/>
        <v>11.21</v>
      </c>
    </row>
    <row r="14" spans="1:13" ht="94.5" customHeight="1" x14ac:dyDescent="0.25">
      <c r="A14" s="22">
        <v>4</v>
      </c>
      <c r="B14" s="24" t="s">
        <v>21</v>
      </c>
      <c r="C14" s="27" t="s">
        <v>26</v>
      </c>
      <c r="D14" s="16" t="s">
        <v>4</v>
      </c>
      <c r="E14" s="25">
        <v>1</v>
      </c>
      <c r="F14" s="26">
        <v>136070.5</v>
      </c>
      <c r="G14" s="15">
        <v>168727.4</v>
      </c>
      <c r="H14" s="15">
        <v>163284.6</v>
      </c>
      <c r="I14" s="17">
        <f t="shared" si="0"/>
        <v>156027.5</v>
      </c>
      <c r="J14" s="21">
        <f t="shared" ref="J14:J18" si="5">F14*1</f>
        <v>136070.5</v>
      </c>
      <c r="K14" s="18">
        <f t="shared" ref="K14:K18" si="6">J14*E14</f>
        <v>136070.5</v>
      </c>
      <c r="L14" s="19">
        <f t="shared" si="3"/>
        <v>17496.21</v>
      </c>
      <c r="M14" s="20">
        <f t="shared" si="4"/>
        <v>11.21</v>
      </c>
    </row>
    <row r="15" spans="1:13" ht="76.5" x14ac:dyDescent="0.25">
      <c r="A15" s="22">
        <v>5</v>
      </c>
      <c r="B15" s="24" t="s">
        <v>22</v>
      </c>
      <c r="C15" s="27" t="s">
        <v>26</v>
      </c>
      <c r="D15" s="16" t="s">
        <v>4</v>
      </c>
      <c r="E15" s="25">
        <v>1</v>
      </c>
      <c r="F15" s="26">
        <v>21467.5</v>
      </c>
      <c r="G15" s="15">
        <v>26619.7</v>
      </c>
      <c r="H15" s="15">
        <v>25761</v>
      </c>
      <c r="I15" s="17">
        <f t="shared" si="0"/>
        <v>24616.07</v>
      </c>
      <c r="J15" s="21">
        <f t="shared" si="5"/>
        <v>21467.5</v>
      </c>
      <c r="K15" s="18">
        <f t="shared" si="6"/>
        <v>21467.5</v>
      </c>
      <c r="L15" s="19">
        <f t="shared" si="3"/>
        <v>2760.33</v>
      </c>
      <c r="M15" s="20">
        <f t="shared" si="4"/>
        <v>11.21</v>
      </c>
    </row>
    <row r="16" spans="1:13" ht="89.25" x14ac:dyDescent="0.25">
      <c r="A16" s="22">
        <v>6</v>
      </c>
      <c r="B16" s="24" t="s">
        <v>23</v>
      </c>
      <c r="C16" s="27" t="s">
        <v>26</v>
      </c>
      <c r="D16" s="16" t="s">
        <v>4</v>
      </c>
      <c r="E16" s="25">
        <v>1</v>
      </c>
      <c r="F16" s="26">
        <v>23526</v>
      </c>
      <c r="G16" s="15">
        <v>29172.3</v>
      </c>
      <c r="H16" s="15">
        <v>28231.200000000001</v>
      </c>
      <c r="I16" s="17">
        <f t="shared" si="0"/>
        <v>26976.5</v>
      </c>
      <c r="J16" s="21">
        <f>F16*1</f>
        <v>23526</v>
      </c>
      <c r="K16" s="18">
        <f t="shared" si="6"/>
        <v>23526</v>
      </c>
      <c r="L16" s="19">
        <f t="shared" si="3"/>
        <v>3025.04</v>
      </c>
      <c r="M16" s="20">
        <f t="shared" si="4"/>
        <v>11.21</v>
      </c>
    </row>
    <row r="17" spans="1:13" ht="89.25" x14ac:dyDescent="0.25">
      <c r="A17" s="22">
        <v>7</v>
      </c>
      <c r="B17" s="24" t="s">
        <v>24</v>
      </c>
      <c r="C17" s="27" t="s">
        <v>26</v>
      </c>
      <c r="D17" s="16" t="s">
        <v>4</v>
      </c>
      <c r="E17" s="25">
        <v>1</v>
      </c>
      <c r="F17" s="26">
        <v>82882.600000000006</v>
      </c>
      <c r="G17" s="15">
        <v>102774.5</v>
      </c>
      <c r="H17" s="15">
        <v>99459.199999999997</v>
      </c>
      <c r="I17" s="17">
        <f t="shared" si="0"/>
        <v>95038.77</v>
      </c>
      <c r="J17" s="21">
        <f t="shared" si="5"/>
        <v>82882.600000000006</v>
      </c>
      <c r="K17" s="18">
        <f t="shared" si="6"/>
        <v>82882.600000000006</v>
      </c>
      <c r="L17" s="19">
        <f t="shared" si="3"/>
        <v>10657.26</v>
      </c>
      <c r="M17" s="20">
        <f t="shared" si="4"/>
        <v>11.21</v>
      </c>
    </row>
    <row r="18" spans="1:13" ht="76.5" x14ac:dyDescent="0.25">
      <c r="A18" s="22">
        <v>8</v>
      </c>
      <c r="B18" s="24" t="s">
        <v>25</v>
      </c>
      <c r="C18" s="27" t="s">
        <v>26</v>
      </c>
      <c r="D18" s="16" t="s">
        <v>4</v>
      </c>
      <c r="E18" s="25">
        <v>1</v>
      </c>
      <c r="F18" s="26">
        <v>12216</v>
      </c>
      <c r="G18" s="15">
        <v>15147.8</v>
      </c>
      <c r="H18" s="15">
        <v>14659.2</v>
      </c>
      <c r="I18" s="17">
        <f t="shared" si="0"/>
        <v>14007.67</v>
      </c>
      <c r="J18" s="21">
        <f t="shared" si="5"/>
        <v>12216</v>
      </c>
      <c r="K18" s="18">
        <f t="shared" si="6"/>
        <v>12216</v>
      </c>
      <c r="L18" s="19">
        <f t="shared" si="3"/>
        <v>1570.74</v>
      </c>
      <c r="M18" s="20">
        <f t="shared" si="4"/>
        <v>11.21</v>
      </c>
    </row>
    <row r="19" spans="1:13" x14ac:dyDescent="0.25">
      <c r="A19" s="2"/>
      <c r="B19" s="2"/>
      <c r="C19" s="4"/>
      <c r="D19" s="4"/>
      <c r="E19" s="4"/>
      <c r="F19" s="29">
        <f t="shared" ref="F19:K19" si="7">SUM(F11:F18)</f>
        <v>334334</v>
      </c>
      <c r="G19" s="29">
        <f t="shared" si="7"/>
        <v>414574.2</v>
      </c>
      <c r="H19" s="29">
        <f t="shared" si="7"/>
        <v>401200.9</v>
      </c>
      <c r="I19" s="29">
        <f t="shared" si="7"/>
        <v>383369.7</v>
      </c>
      <c r="J19" s="29">
        <f t="shared" si="7"/>
        <v>334334</v>
      </c>
      <c r="K19" s="30">
        <f t="shared" si="7"/>
        <v>334334</v>
      </c>
      <c r="L19" s="3"/>
      <c r="M19" s="7"/>
    </row>
    <row r="20" spans="1:13" x14ac:dyDescent="0.25">
      <c r="A20" s="33" t="s">
        <v>27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</sheetData>
  <autoFilter ref="A10:M13"/>
  <mergeCells count="10">
    <mergeCell ref="I1:M1"/>
    <mergeCell ref="A20:M20"/>
    <mergeCell ref="A3:M3"/>
    <mergeCell ref="A8:M8"/>
    <mergeCell ref="A2:M2"/>
    <mergeCell ref="A4:B4"/>
    <mergeCell ref="A5:B5"/>
    <mergeCell ref="C4:M4"/>
    <mergeCell ref="C5:M5"/>
    <mergeCell ref="A7:M7"/>
  </mergeCells>
  <pageMargins left="0.31496062992125984" right="0.31496062992125984" top="0.35433070866141736" bottom="0.35433070866141736" header="0.31496062992125984" footer="0.31496062992125984"/>
  <pageSetup paperSize="9" scale="97" fitToHeight="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Добрынина Елена Евгеньевна</cp:lastModifiedBy>
  <cp:lastPrinted>2025-08-27T06:48:24Z</cp:lastPrinted>
  <dcterms:created xsi:type="dcterms:W3CDTF">2006-09-16T00:00:00Z</dcterms:created>
  <dcterms:modified xsi:type="dcterms:W3CDTF">2025-09-17T09:10:15Z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