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igulII\Desktop\Контракты\СЗ 802\"/>
    </mc:Choice>
  </mc:AlternateContent>
  <bookViews>
    <workbookView xWindow="0" yWindow="0" windowWidth="28800" windowHeight="12435"/>
  </bookViews>
  <sheets>
    <sheet name="Лист 1" sheetId="5" r:id="rId1"/>
  </sheets>
  <definedNames>
    <definedName name="_xlnm._FilterDatabase" localSheetId="0" hidden="1">'Лист 1'!$A$10:$M$11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5" l="1"/>
  <c r="J12" i="5"/>
  <c r="K12" i="5" s="1"/>
  <c r="L12" i="5"/>
  <c r="M12" i="5" s="1"/>
  <c r="L11" i="5" l="1"/>
  <c r="M11" i="5" s="1"/>
  <c r="J11" i="5"/>
  <c r="K11" i="5" s="1"/>
  <c r="K13" i="5" s="1"/>
  <c r="I11" i="5"/>
</calcChain>
</file>

<file path=xl/sharedStrings.xml><?xml version="1.0" encoding="utf-8"?>
<sst xmlns="http://schemas.openxmlformats.org/spreadsheetml/2006/main" count="31" uniqueCount="29">
  <si>
    <t>№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</si>
  <si>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</si>
  <si>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</si>
  <si>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</si>
  <si>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</si>
  <si>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</si>
  <si>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</si>
  <si>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</si>
  <si>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</si>
  <si>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</si>
  <si>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</si>
  <si>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</si>
  <si>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</si>
  <si>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>Минимальная цена за единицу, руб.</t>
  </si>
  <si>
    <t>Наименование МИ</t>
  </si>
  <si>
    <t>Характеристики объекта закупки указаны в описании объекта закупки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</si>
  <si>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(Письма Минфина России от 8.09.2017г. № 24-01-09/58179, от 11.09.2017г. № 24-01-10/58699, от 16.03.2020г. № 24-01-08/19862, от 28.07.2020г. № 24-01-07/66147).</t>
  </si>
  <si>
    <t xml:space="preserve">Выполнение работ по монтажу и пуско-наладке стационарной кнопки тревожной сигнализации </t>
  </si>
  <si>
    <t>Расчет произвел</t>
  </si>
  <si>
    <t>Телегин И.А</t>
  </si>
  <si>
    <t>Монтаж кнопки тревожной сигнализации по адресу Ленинградская область, р н. Гатчинский, пгт. Вырица, пр-кт. Павловский, д. 6/50 Поликлиника РБ</t>
  </si>
  <si>
    <t>Монтаж кнопки тревожной сигнализации по адресу Гатчинский район, г.Коммунар, ул.Строителей, д.3 Коммунаровская городская поликлиника</t>
  </si>
  <si>
    <t>43.21.10.140</t>
  </si>
  <si>
    <t>Шт.</t>
  </si>
  <si>
    <t xml:space="preserve"> Вх. 6230 от 21.08.2026 Цена (руб)</t>
  </si>
  <si>
    <t>На основании проведенного анализа рынка и расчетов, НМЦК составляет: 40 000 рублей. 00 копеек.</t>
  </si>
  <si>
    <t xml:space="preserve"> Вх. 6231 от 21.08.2026 Цена (руб)</t>
  </si>
  <si>
    <t xml:space="preserve"> Вх. 6232 от 21.08.2026 Цена (руб)</t>
  </si>
  <si>
    <t xml:space="preserve">УТВЕРЖДАЮ
                                                                      Врио главного врача ГБУЗ ЛО                                                                                                                                                                                       «Гатчинская КМБ»
Ю.М. Шишкин
«____»_____________ 202____года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</si>
</sst>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15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6" fillId="0" borderId="0" applyFont="0" applyFill="0" applyBorder="0" applyAlignment="0" applyProtection="0">
      <alignment vertical="center"/>
    </xf>
    <xf numFmtId="0" fontId="4" fillId="0" borderId="0"/>
    <xf numFmtId="0" fontId="6" fillId="0" borderId="0"/>
    <xf numFmtId="165" fontId="5" fillId="0" borderId="0" applyBorder="0" applyProtection="0"/>
    <xf numFmtId="165" fontId="5" fillId="0" borderId="0" applyBorder="0" applyProtection="0"/>
    <xf numFmtId="165" fontId="5" fillId="0" borderId="0" applyBorder="0" applyProtection="0"/>
    <xf numFmtId="0" fontId="5" fillId="0" borderId="0"/>
  </cellStyleXfs>
  <cellXfs count="40">
    <xf numFmtId="0" fontId="0" fillId="0" borderId="0" xfId="0"/>
    <xf numFmtId="0" fontId="3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166" fontId="1" fillId="2" borderId="0" xfId="1" applyNumberFormat="1" applyFont="1" applyFill="1" applyAlignment="1">
      <alignment horizont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6" fontId="8" fillId="2" borderId="1" xfId="1" applyNumberFormat="1" applyFont="1" applyFill="1" applyBorder="1" applyAlignment="1">
      <alignment horizontal="center" vertical="top" wrapText="1"/>
    </xf>
    <xf numFmtId="166" fontId="8" fillId="0" borderId="1" xfId="1" applyNumberFormat="1" applyFont="1" applyBorder="1" applyAlignment="1">
      <alignment horizontal="center" vertical="top" wrapText="1"/>
    </xf>
    <xf numFmtId="4" fontId="11" fillId="3" borderId="5" xfId="0" applyNumberFormat="1" applyFont="1" applyFill="1" applyBorder="1" applyAlignment="1">
      <alignment horizontal="center" vertical="center"/>
    </xf>
    <xf numFmtId="4" fontId="11" fillId="0" borderId="4" xfId="0" applyNumberFormat="1" applyFont="1" applyFill="1" applyBorder="1" applyAlignment="1">
      <alignment horizontal="center" vertical="center"/>
    </xf>
    <xf numFmtId="166" fontId="9" fillId="2" borderId="1" xfId="1" applyNumberFormat="1" applyFont="1" applyFill="1" applyBorder="1" applyAlignment="1" applyProtection="1">
      <alignment horizontal="center" vertical="center" wrapText="1"/>
    </xf>
    <xf numFmtId="166" fontId="9" fillId="0" borderId="1" xfId="1" applyNumberFormat="1" applyFont="1" applyBorder="1" applyAlignment="1" applyProtection="1">
      <alignment horizontal="center" vertical="center" wrapText="1"/>
    </xf>
    <xf numFmtId="166" fontId="9" fillId="2" borderId="4" xfId="1" applyNumberFormat="1" applyFont="1" applyFill="1" applyBorder="1" applyAlignment="1" applyProtection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12" fillId="0" borderId="4" xfId="1" applyNumberFormat="1" applyFont="1" applyBorder="1" applyAlignment="1" applyProtection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166" fontId="2" fillId="2" borderId="0" xfId="1" applyNumberFormat="1" applyFont="1" applyFill="1" applyBorder="1" applyAlignment="1">
      <alignment horizontal="center" wrapText="1"/>
    </xf>
    <xf numFmtId="0" fontId="14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vertical="top" wrapText="1"/>
    </xf>
    <xf numFmtId="166" fontId="3" fillId="0" borderId="1" xfId="1" applyNumberFormat="1" applyFont="1" applyBorder="1" applyAlignment="1">
      <alignment horizontal="center" vertical="center" wrapText="1"/>
    </xf>
    <xf numFmtId="166" fontId="3" fillId="2" borderId="1" xfId="1" applyNumberFormat="1" applyFont="1" applyFill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3" fillId="0" borderId="0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66350</xdr:colOff>
      <xdr:row>9</xdr:row>
      <xdr:rowOff>387749</xdr:rowOff>
    </xdr:from>
    <xdr:to>
      <xdr:col>12</xdr:col>
      <xdr:colOff>38101</xdr:colOff>
      <xdr:row>9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12</xdr:col>
      <xdr:colOff>76825</xdr:colOff>
      <xdr:row>9</xdr:row>
      <xdr:rowOff>409575</xdr:rowOff>
    </xdr:from>
    <xdr:to>
      <xdr:col>12</xdr:col>
      <xdr:colOff>447675</xdr:colOff>
      <xdr:row>9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73200" y="5334000"/>
          <a:ext cx="37085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95250</xdr:rowOff>
    </xdr:from>
    <xdr:to>
      <xdr:col>1</xdr:col>
      <xdr:colOff>1236101</xdr:colOff>
      <xdr:row>8</xdr:row>
      <xdr:rowOff>434774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562350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33346</xdr:colOff>
      <xdr:row>9</xdr:row>
      <xdr:rowOff>323850</xdr:rowOff>
    </xdr:from>
    <xdr:to>
      <xdr:col>10</xdr:col>
      <xdr:colOff>817007</xdr:colOff>
      <xdr:row>9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>
      <selection activeCell="B12" sqref="B12"/>
    </sheetView>
  </sheetViews>
  <sheetFormatPr defaultRowHeight="15" x14ac:dyDescent="0.25"/>
  <cols>
    <col min="1" max="1" width="5.140625" style="22" customWidth="1"/>
    <col min="2" max="2" width="23.42578125" style="22" customWidth="1"/>
    <col min="3" max="3" width="10.85546875" style="23" customWidth="1"/>
    <col min="4" max="4" width="7.85546875" style="23" customWidth="1"/>
    <col min="5" max="5" width="5.85546875" style="23" customWidth="1"/>
    <col min="6" max="6" width="10.85546875" style="24" customWidth="1"/>
    <col min="7" max="7" width="10.42578125" style="24" customWidth="1"/>
    <col min="8" max="8" width="10.85546875" style="24" customWidth="1"/>
    <col min="9" max="9" width="11.42578125" style="24" customWidth="1"/>
    <col min="10" max="10" width="12.140625" style="24" customWidth="1"/>
    <col min="11" max="11" width="12.5703125" style="23" customWidth="1"/>
    <col min="12" max="12" width="14.140625" style="23" bestFit="1" customWidth="1"/>
    <col min="13" max="13" width="8.85546875" style="24" customWidth="1"/>
    <col min="14" max="16384" width="9.140625" style="22"/>
  </cols>
  <sheetData>
    <row r="1" spans="1:13" ht="71.25" customHeight="1" x14ac:dyDescent="0.25">
      <c r="I1" s="28" t="s">
        <v>28</v>
      </c>
      <c r="J1" s="28"/>
      <c r="K1" s="28"/>
      <c r="L1" s="28"/>
      <c r="M1" s="28"/>
    </row>
    <row r="2" spans="1:13" ht="35.25" customHeight="1" x14ac:dyDescent="0.3">
      <c r="A2" s="32" t="s">
        <v>11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20.25" customHeight="1" x14ac:dyDescent="0.25">
      <c r="A3" s="30" t="s">
        <v>17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21.75" customHeight="1" x14ac:dyDescent="0.25">
      <c r="A4" s="33" t="s">
        <v>7</v>
      </c>
      <c r="B4" s="34"/>
      <c r="C4" s="35" t="s">
        <v>15</v>
      </c>
      <c r="D4" s="36"/>
      <c r="E4" s="36"/>
      <c r="F4" s="36"/>
      <c r="G4" s="36"/>
      <c r="H4" s="36"/>
      <c r="I4" s="36"/>
      <c r="J4" s="36"/>
      <c r="K4" s="36"/>
      <c r="L4" s="36"/>
      <c r="M4" s="36"/>
    </row>
    <row r="5" spans="1:13" ht="50.25" customHeight="1" x14ac:dyDescent="0.25">
      <c r="A5" s="33" t="s">
        <v>12</v>
      </c>
      <c r="B5" s="34"/>
      <c r="C5" s="37" t="s">
        <v>16</v>
      </c>
      <c r="D5" s="38"/>
      <c r="E5" s="38"/>
      <c r="F5" s="38"/>
      <c r="G5" s="38"/>
      <c r="H5" s="38"/>
      <c r="I5" s="38"/>
      <c r="J5" s="38"/>
      <c r="K5" s="38"/>
      <c r="L5" s="38"/>
      <c r="M5" s="38"/>
    </row>
    <row r="6" spans="1:13" ht="9" customHeight="1" x14ac:dyDescent="0.25"/>
    <row r="7" spans="1:13" ht="14.25" customHeight="1" x14ac:dyDescent="0.25">
      <c r="A7" s="39" t="s">
        <v>9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8" spans="1:13" ht="21.75" customHeight="1" x14ac:dyDescent="0.25">
      <c r="A8" s="31" t="s">
        <v>10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3" ht="42" customHeight="1" x14ac:dyDescent="0.25"/>
    <row r="10" spans="1:13" s="25" customFormat="1" ht="69.75" customHeight="1" x14ac:dyDescent="0.25">
      <c r="A10" s="5" t="s">
        <v>0</v>
      </c>
      <c r="B10" s="4" t="s">
        <v>14</v>
      </c>
      <c r="C10" s="5" t="s">
        <v>1</v>
      </c>
      <c r="D10" s="5" t="s">
        <v>2</v>
      </c>
      <c r="E10" s="5" t="s">
        <v>3</v>
      </c>
      <c r="F10" s="17" t="s">
        <v>24</v>
      </c>
      <c r="G10" s="17" t="s">
        <v>26</v>
      </c>
      <c r="H10" s="17" t="s">
        <v>27</v>
      </c>
      <c r="I10" s="6" t="s">
        <v>4</v>
      </c>
      <c r="J10" s="6" t="s">
        <v>13</v>
      </c>
      <c r="K10" s="7" t="s">
        <v>8</v>
      </c>
      <c r="L10" s="7" t="s">
        <v>5</v>
      </c>
      <c r="M10" s="6" t="s">
        <v>6</v>
      </c>
    </row>
    <row r="11" spans="1:13" s="25" customFormat="1" ht="72" x14ac:dyDescent="0.25">
      <c r="A11" s="13">
        <v>1</v>
      </c>
      <c r="B11" s="20" t="s">
        <v>20</v>
      </c>
      <c r="C11" s="14" t="s">
        <v>22</v>
      </c>
      <c r="D11" s="19" t="s">
        <v>23</v>
      </c>
      <c r="E11" s="15">
        <v>1</v>
      </c>
      <c r="F11" s="8">
        <v>20000</v>
      </c>
      <c r="G11" s="9">
        <v>21500</v>
      </c>
      <c r="H11" s="9">
        <v>22000</v>
      </c>
      <c r="I11" s="10">
        <f t="shared" ref="I11" si="0">(F11+G11+H11)/3</f>
        <v>21166.67</v>
      </c>
      <c r="J11" s="12">
        <f t="shared" ref="J11" si="1">F11*1</f>
        <v>20000</v>
      </c>
      <c r="K11" s="11">
        <f t="shared" ref="K11" si="2">J11*E11</f>
        <v>20000</v>
      </c>
      <c r="L11" s="26">
        <f t="shared" ref="L11" si="3">STDEV(F11:H11)</f>
        <v>1040.83</v>
      </c>
      <c r="M11" s="27">
        <f t="shared" ref="M11" si="4">L11/I11*100</f>
        <v>4.92</v>
      </c>
    </row>
    <row r="12" spans="1:13" s="25" customFormat="1" ht="72" x14ac:dyDescent="0.25">
      <c r="A12" s="13">
        <v>2</v>
      </c>
      <c r="B12" s="20" t="s">
        <v>21</v>
      </c>
      <c r="C12" s="14" t="s">
        <v>22</v>
      </c>
      <c r="D12" s="19" t="s">
        <v>23</v>
      </c>
      <c r="E12" s="15">
        <v>1</v>
      </c>
      <c r="F12" s="8">
        <v>20000</v>
      </c>
      <c r="G12" s="9">
        <v>21500</v>
      </c>
      <c r="H12" s="9">
        <v>22000</v>
      </c>
      <c r="I12" s="10">
        <f t="shared" ref="I12" si="5">(F12+G12+H12)/3</f>
        <v>21166.67</v>
      </c>
      <c r="J12" s="12">
        <f t="shared" ref="J12" si="6">F12*1</f>
        <v>20000</v>
      </c>
      <c r="K12" s="11">
        <f t="shared" ref="K12" si="7">J12*E12</f>
        <v>20000</v>
      </c>
      <c r="L12" s="26">
        <f t="shared" ref="L12" si="8">STDEV(F12:H12)</f>
        <v>1040.83</v>
      </c>
      <c r="M12" s="27">
        <f t="shared" ref="M12" si="9">L12/I12*100</f>
        <v>4.92</v>
      </c>
    </row>
    <row r="13" spans="1:13" x14ac:dyDescent="0.25">
      <c r="A13" s="1"/>
      <c r="B13" s="1"/>
      <c r="C13" s="21"/>
      <c r="D13" s="21"/>
      <c r="E13" s="21"/>
      <c r="F13" s="18"/>
      <c r="G13" s="18"/>
      <c r="H13" s="18"/>
      <c r="I13" s="18"/>
      <c r="J13" s="18"/>
      <c r="K13" s="16">
        <f>SUM(K11:K12)</f>
        <v>40000</v>
      </c>
      <c r="L13" s="2"/>
      <c r="M13" s="3"/>
    </row>
    <row r="14" spans="1:13" x14ac:dyDescent="0.25">
      <c r="A14" s="29" t="s">
        <v>25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3" x14ac:dyDescent="0.25">
      <c r="B15" s="22" t="s">
        <v>18</v>
      </c>
    </row>
    <row r="16" spans="1:13" x14ac:dyDescent="0.25">
      <c r="B16" s="22" t="s">
        <v>19</v>
      </c>
    </row>
  </sheetData>
  <autoFilter ref="A10:M11"/>
  <mergeCells count="10">
    <mergeCell ref="I1:M1"/>
    <mergeCell ref="A14:M14"/>
    <mergeCell ref="A3:M3"/>
    <mergeCell ref="A8:M8"/>
    <mergeCell ref="A2:M2"/>
    <mergeCell ref="A4:B4"/>
    <mergeCell ref="A5:B5"/>
    <mergeCell ref="C4:M4"/>
    <mergeCell ref="C5:M5"/>
    <mergeCell ref="A7:M7"/>
  </mergeCells>
  <pageMargins left="0.31496062992125984" right="0.31496062992125984" top="0.35433070866141736" bottom="0.35433070866141736" header="0.31496062992125984" footer="0.31496062992125984"/>
  <pageSetup paperSize="9" scale="97" fitToHeight="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Пигуль Инга Ивановна</cp:lastModifiedBy>
  <cp:lastPrinted>2026-08-24T06:54:04Z</cp:lastPrinted>
  <dcterms:created xsi:type="dcterms:W3CDTF">2006-09-16T00:00:00Z</dcterms:created>
  <dcterms:modified xsi:type="dcterms:W3CDTF">2026-08-25T11:51:38Z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