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C:\Users\user\Desktop\Закупка ТБ 2\"/>
    </mc:Choice>
  </mc:AlternateContent>
  <xr:revisionPtr revIDLastSave="0" documentId="13_ncr:1_{E695D1FA-2F0C-478D-B146-289B378579F3}" xr6:coauthVersionLast="45" xr6:coauthVersionMax="47" xr10:uidLastSave="{00000000-0000-0000-0000-000000000000}"/>
  <bookViews>
    <workbookView xWindow="390" yWindow="390" windowWidth="14160" windowHeight="15090" xr2:uid="{00000000-000D-0000-FFFF-FFFF00000000}"/>
  </bookViews>
  <sheets>
    <sheet name="Расчет цены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loext="http://schemas.libreoffice.org/" uri="{7626C862-2A13-11E5-B345-FEFF819CDC9F}">
      <loext:extCalcPr stringRefSyntax="CalcA1"/>
    </ext>
  </extLst>
</workbook>
</file>

<file path=xl/calcChain.xml><?xml version="1.0" encoding="utf-8"?>
<calcChain xmlns="http://schemas.openxmlformats.org/spreadsheetml/2006/main">
  <c r="I11" i="2" l="1"/>
  <c r="J11" i="2" s="1"/>
  <c r="K11" i="2" s="1"/>
  <c r="L11" i="2"/>
  <c r="M11" i="2" s="1"/>
  <c r="N11" i="2"/>
  <c r="O11" i="2" s="1"/>
  <c r="N10" i="2"/>
  <c r="O10" i="2" s="1"/>
  <c r="L10" i="2"/>
  <c r="M10" i="2" s="1"/>
  <c r="I10" i="2"/>
  <c r="J10" i="2" s="1"/>
  <c r="K10" i="2" s="1"/>
  <c r="I7" i="2"/>
  <c r="J7" i="2" s="1"/>
  <c r="K7" i="2" s="1"/>
  <c r="L7" i="2"/>
  <c r="M7" i="2" s="1"/>
  <c r="N7" i="2"/>
  <c r="O7" i="2" s="1"/>
  <c r="I8" i="2"/>
  <c r="J8" i="2" s="1"/>
  <c r="K8" i="2" s="1"/>
  <c r="L8" i="2"/>
  <c r="M8" i="2" s="1"/>
  <c r="N8" i="2"/>
  <c r="O8" i="2" s="1"/>
  <c r="I9" i="2"/>
  <c r="J9" i="2" s="1"/>
  <c r="K9" i="2" s="1"/>
  <c r="L9" i="2"/>
  <c r="M9" i="2" s="1"/>
  <c r="N9" i="2"/>
  <c r="O9" i="2" s="1"/>
  <c r="I12" i="2"/>
  <c r="J12" i="2" s="1"/>
  <c r="K12" i="2" s="1"/>
  <c r="L12" i="2"/>
  <c r="M12" i="2" s="1"/>
  <c r="N12" i="2"/>
  <c r="O12" i="2" s="1"/>
  <c r="O13" i="2" l="1"/>
  <c r="I14" i="2" s="1"/>
</calcChain>
</file>

<file path=xl/sharedStrings.xml><?xml version="1.0" encoding="utf-8"?>
<sst xmlns="http://schemas.openxmlformats.org/spreadsheetml/2006/main" count="51" uniqueCount="41">
  <si>
    <t>Используемый метод определения НМЦК :</t>
  </si>
  <si>
    <t>метод сопоставимых рыночных цен (анализа рынка) в соответствии с ч.6 ст.22 Федерального закона от 05.04.2013 №44-ФЗ</t>
  </si>
  <si>
    <t>Ед. изм</t>
  </si>
  <si>
    <t>Кол-во</t>
  </si>
  <si>
    <t>Применяемый коэффициент</t>
  </si>
  <si>
    <t xml:space="preserve">Средняя арифметическая цена за единицу     &lt;ц&gt; </t>
  </si>
  <si>
    <t>Среднее квадратичное отклонение</t>
  </si>
  <si>
    <r>
      <rPr>
        <b/>
        <sz val="10"/>
        <color rgb="FF000000"/>
        <rFont val="Times New Roman"/>
        <family val="1"/>
        <charset val="204"/>
      </rPr>
      <t>Расчет Н(М)ЦК по формуле</t>
    </r>
    <r>
      <rPr>
        <sz val="10"/>
        <color rgb="FF000000"/>
        <rFont val="Times New Roman"/>
        <family val="1"/>
        <charset val="204"/>
      </rPr>
      <t xml:space="preserve">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</si>
  <si>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>Цена за единицу изм. (руб.)</t>
  </si>
  <si>
    <t>-</t>
  </si>
  <si>
    <t>В результате проведенного расчета Н(М)ЦК, ЦКЕП контракта составила:</t>
  </si>
  <si>
    <t>рублей</t>
  </si>
  <si>
    <t>В соответствии со ст. 28 и 34 БК РФ бюджетная система РФ основана на принципах результативности и эффективности использования бюджетных средств, исходя из которых при составлении и исполнении бюджетов участники бюджетного процесса в рамках установленных им бюджетных полномочий должны исходить из необходимости достижения заданных результатов с использованием наименьшего объема средств или достижения наилучшего результата с использованием определенного бюджетом объема средств</t>
  </si>
  <si>
    <t>ИТОГО</t>
  </si>
  <si>
    <t xml:space="preserve">1 КП </t>
  </si>
  <si>
    <t xml:space="preserve">2 КП </t>
  </si>
  <si>
    <t xml:space="preserve">3 КП </t>
  </si>
  <si>
    <t>min Цена за единицу изм.  (руб.)</t>
  </si>
  <si>
    <t>Н(М)ЦК, (руб.)</t>
  </si>
  <si>
    <t>Н(М)ЦК, определяемая методом сопоставимых рыночных цен (анализа рынка)*</t>
  </si>
  <si>
    <t>Однородность совокупности значений выявленных цен, используемых в расчете Н(М)ЦК</t>
  </si>
  <si>
    <t xml:space="preserve">* При определении Н(М)ЦК контракта Заказчиком применяется Приказ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
</t>
  </si>
  <si>
    <r>
      <t xml:space="preserve">Обоснование начальной (максимальной) цены контракта
</t>
    </r>
    <r>
      <rPr>
        <b/>
        <sz val="14"/>
        <color rgb="FF000000"/>
        <rFont val="Times New Roman"/>
        <family val="1"/>
        <charset val="204"/>
      </rPr>
      <t xml:space="preserve">
</t>
    </r>
  </si>
  <si>
    <t>Коммерческие предложения (руб./ед.изм.)</t>
  </si>
  <si>
    <t xml:space="preserve">Приложение 2 к Извещению
об осуществлении закупки
</t>
  </si>
  <si>
    <r>
      <t xml:space="preserve">коэффициент вариации цен V (%)           </t>
    </r>
    <r>
      <rPr>
        <i/>
        <sz val="10"/>
        <color rgb="FF000000"/>
        <rFont val="Times New Roman"/>
        <family val="1"/>
        <charset val="204"/>
      </rPr>
      <t xml:space="preserve">       </t>
    </r>
    <r>
      <rPr>
        <b/>
        <i/>
        <sz val="10"/>
        <color rgb="FFFF0000"/>
        <rFont val="Times New Roman"/>
        <family val="1"/>
        <charset val="204"/>
      </rPr>
      <t xml:space="preserve">  (не должен превышать 33%)</t>
    </r>
  </si>
  <si>
    <t>усл. Ед.</t>
  </si>
  <si>
    <t>№</t>
  </si>
  <si>
    <t>1.</t>
  </si>
  <si>
    <t>2.</t>
  </si>
  <si>
    <t>3.</t>
  </si>
  <si>
    <t>4.</t>
  </si>
  <si>
    <t>5.</t>
  </si>
  <si>
    <t>6.</t>
  </si>
  <si>
    <t>Изготовление полиграфической продукции для поощрения наиболее активных участников Форума (п. 6 ООЗ)</t>
  </si>
  <si>
    <t>Обеспечение площадки форума дополнительным образовательным пространством (п. 7 ООЗ)</t>
  </si>
  <si>
    <t>Обеспечение питанием артистов церемоний открытия и закрытия форума в соответствии (п. 8 ООЗ)</t>
  </si>
  <si>
    <t xml:space="preserve">Обеспечение работы сертифицированного врача на время проведения форума (п. 9 ООЗ)
</t>
  </si>
  <si>
    <t>Обеспечение участников форума дождевиками в соответствии (п.10 ООЗ)</t>
  </si>
  <si>
    <t xml:space="preserve">Обеспечение участия дополнительного артиста (п. 11 ООЗ)
</t>
  </si>
  <si>
    <t xml:space="preserve">Оказание услуг по изготовлению полиграфической продукции, обеспечения участия дополнительного артистп, обеспечения функционирования уличного шатра в рамках организации и проведения Всероссийского молодежного образовательного форума «Территория БезОпасности»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</si>
</sst>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₽_-;\-* #,##0.00\ _₽_-;_-* &quot;-&quot;??\ _₽_-;_-@_-"/>
    <numFmt numFmtId="165" formatCode="0.000"/>
    <numFmt numFmtId="166" formatCode="0.0000"/>
  </numFmts>
  <fonts count="11" x14ac:knownFonts="1">
    <font>
      <sz val="11"/>
      <color rgb="FF000000"/>
      <name val="Calibri"/>
      <family val="2"/>
      <charset val="204"/>
    </font>
    <font>
      <sz val="10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i/>
      <sz val="10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b/>
      <i/>
      <sz val="10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164" fontId="9" fillId="0" borderId="0" applyFont="0" applyFill="0" applyBorder="0" applyAlignment="0" applyProtection="0"/>
  </cellStyleXfs>
  <cellXfs count="51">
    <xf numFmtId="0" fontId="0" fillId="0" borderId="0" xfId="0"/>
    <xf numFmtId="0" fontId="1" fillId="0" borderId="0" xfId="0" applyFont="1"/>
    <xf numFmtId="0" fontId="4" fillId="0" borderId="0" xfId="0" applyFont="1"/>
    <xf numFmtId="0" fontId="5" fillId="0" borderId="0" xfId="0" applyFont="1" applyAlignment="1" applyProtection="1">
      <alignment vertical="center"/>
      <protection locked="0"/>
    </xf>
    <xf numFmtId="0" fontId="4" fillId="0" borderId="0" xfId="0" applyFont="1" applyAlignment="1" applyProtection="1">
      <alignment horizontal="left" vertical="top" wrapText="1"/>
      <protection locked="0"/>
    </xf>
    <xf numFmtId="0" fontId="4" fillId="0" borderId="0" xfId="0" applyFont="1" applyAlignment="1" applyProtection="1">
      <alignment horizontal="center" wrapText="1"/>
      <protection locked="0"/>
    </xf>
    <xf numFmtId="0" fontId="3" fillId="0" borderId="2" xfId="0" applyFont="1" applyBorder="1" applyAlignment="1">
      <alignment horizontal="center" vertical="center" wrapText="1"/>
    </xf>
    <xf numFmtId="0" fontId="7" fillId="0" borderId="0" xfId="0" applyFont="1"/>
    <xf numFmtId="0" fontId="8" fillId="0" borderId="5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2" fontId="2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 applyProtection="1">
      <alignment wrapText="1"/>
      <protection locked="0"/>
    </xf>
    <xf numFmtId="166" fontId="4" fillId="0" borderId="0" xfId="0" applyNumberFormat="1" applyFont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left" vertical="top" wrapText="1"/>
      <protection locked="0"/>
    </xf>
    <xf numFmtId="0" fontId="7" fillId="0" borderId="0" xfId="0" applyFont="1" applyAlignment="1" applyProtection="1">
      <alignment vertical="center"/>
      <protection locked="0"/>
    </xf>
    <xf numFmtId="165" fontId="1" fillId="0" borderId="1" xfId="0" applyNumberFormat="1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65" fontId="8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top"/>
    </xf>
    <xf numFmtId="164" fontId="8" fillId="0" borderId="1" xfId="1" applyFont="1" applyBorder="1" applyAlignment="1">
      <alignment horizontal="center" vertical="center" wrapText="1"/>
    </xf>
    <xf numFmtId="164" fontId="2" fillId="0" borderId="2" xfId="1" applyFont="1" applyBorder="1" applyAlignment="1">
      <alignment vertical="center"/>
    </xf>
    <xf numFmtId="0" fontId="2" fillId="0" borderId="0" xfId="0" applyFont="1" applyAlignment="1">
      <alignment vertical="center"/>
    </xf>
    <xf numFmtId="164" fontId="1" fillId="0" borderId="1" xfId="1" applyFont="1" applyFill="1" applyBorder="1" applyAlignment="1">
      <alignment horizontal="center" vertical="center"/>
    </xf>
    <xf numFmtId="164" fontId="7" fillId="0" borderId="0" xfId="0" applyNumberFormat="1" applyFont="1" applyAlignment="1" applyProtection="1">
      <alignment wrapText="1"/>
      <protection locked="0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justify" vertical="center" wrapText="1"/>
    </xf>
    <xf numFmtId="0" fontId="8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 wrapText="1"/>
    </xf>
    <xf numFmtId="164" fontId="8" fillId="0" borderId="5" xfId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2" fontId="8" fillId="0" borderId="1" xfId="0" applyNumberFormat="1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4" fillId="0" borderId="0" xfId="0" applyFont="1" applyAlignment="1">
      <alignment horizontal="right" vertical="center" wrapText="1"/>
    </xf>
    <xf numFmtId="0" fontId="4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left"/>
    </xf>
    <xf numFmtId="0" fontId="3" fillId="0" borderId="2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4" fillId="0" borderId="0" xfId="0" applyFont="1" applyAlignment="1" applyProtection="1">
      <alignment horizontal="left" vertical="top" wrapText="1"/>
      <protection locked="0"/>
    </xf>
    <xf numFmtId="0" fontId="2" fillId="0" borderId="0" xfId="0" applyFont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1" fillId="0" borderId="0" xfId="0" applyFont="1" applyAlignment="1">
      <alignment horizontal="left" wrapText="1"/>
    </xf>
    <xf numFmtId="0" fontId="4" fillId="0" borderId="0" xfId="0" applyFont="1" applyAlignment="1">
      <alignment horizontal="left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23760</xdr:colOff>
      <xdr:row>5</xdr:row>
      <xdr:rowOff>954720</xdr:rowOff>
    </xdr:from>
    <xdr:to>
      <xdr:col>11</xdr:col>
      <xdr:colOff>1800</xdr:colOff>
      <xdr:row>5</xdr:row>
      <xdr:rowOff>1301760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9139680" y="2688120"/>
          <a:ext cx="987480" cy="34704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9</xdr:col>
      <xdr:colOff>23760</xdr:colOff>
      <xdr:row>5</xdr:row>
      <xdr:rowOff>923040</xdr:rowOff>
    </xdr:from>
    <xdr:to>
      <xdr:col>10</xdr:col>
      <xdr:colOff>712</xdr:colOff>
      <xdr:row>5</xdr:row>
      <xdr:rowOff>1364760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/>
      </xdr:blipFill>
      <xdr:spPr>
        <a:xfrm>
          <a:off x="8051760" y="2656440"/>
          <a:ext cx="1058040" cy="4417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11</xdr:col>
      <xdr:colOff>54427</xdr:colOff>
      <xdr:row>5</xdr:row>
      <xdr:rowOff>2676245</xdr:rowOff>
    </xdr:from>
    <xdr:to>
      <xdr:col>11</xdr:col>
      <xdr:colOff>1020534</xdr:colOff>
      <xdr:row>6</xdr:row>
      <xdr:rowOff>8506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/>
      </xdr:nvPicPr>
      <xdr:blipFill>
        <a:blip xmlns:r="http://schemas.openxmlformats.org/officeDocument/2006/relationships" r:embed="rId3" cstate="print"/>
        <a:stretch/>
      </xdr:blipFill>
      <xdr:spPr>
        <a:xfrm>
          <a:off x="9633856" y="4417959"/>
          <a:ext cx="966107" cy="344542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11</xdr:col>
      <xdr:colOff>282600</xdr:colOff>
      <xdr:row>5</xdr:row>
      <xdr:rowOff>1404360</xdr:rowOff>
    </xdr:from>
    <xdr:to>
      <xdr:col>11</xdr:col>
      <xdr:colOff>447840</xdr:colOff>
      <xdr:row>5</xdr:row>
      <xdr:rowOff>1632960</xdr:rowOff>
    </xdr:to>
    <xdr:pic>
      <xdr:nvPicPr>
        <xdr:cNvPr id="5" name="Picture 6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4" cstate="print"/>
        <a:stretch/>
      </xdr:blipFill>
      <xdr:spPr>
        <a:xfrm>
          <a:off x="10407960" y="3137760"/>
          <a:ext cx="165240" cy="228600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V21"/>
  <sheetViews>
    <sheetView tabSelected="1" topLeftCell="A6" zoomScaleNormal="100" zoomScaleSheetLayoutView="100" workbookViewId="0">
      <selection activeCell="F10" sqref="F10"/>
    </sheetView>
  </sheetViews>
  <sheetFormatPr defaultRowHeight="15" x14ac:dyDescent="0.25"/>
  <cols>
    <col min="1" max="1" width="6.7109375" style="1" customWidth="1"/>
    <col min="2" max="2" width="42" style="1" customWidth="1"/>
    <col min="3" max="3" width="7" style="1" customWidth="1"/>
    <col min="4" max="4" width="6.7109375" style="1" customWidth="1"/>
    <col min="5" max="7" width="15" style="1" customWidth="1"/>
    <col min="8" max="8" width="9.28515625" style="1" customWidth="1"/>
    <col min="9" max="9" width="19.7109375" style="1" customWidth="1"/>
    <col min="10" max="10" width="15.42578125" style="1" customWidth="1"/>
    <col min="11" max="11" width="14.28515625" style="1" customWidth="1"/>
    <col min="12" max="12" width="15.5703125" style="1" customWidth="1"/>
    <col min="13" max="13" width="12.5703125" style="1" customWidth="1"/>
    <col min="14" max="14" width="14.28515625" style="1" customWidth="1"/>
    <col min="15" max="15" width="15.5703125" style="1" customWidth="1"/>
    <col min="16" max="256" width="9.28515625" style="1" customWidth="1"/>
    <col min="257" max="1024" width="9.28515625" customWidth="1"/>
  </cols>
  <sheetData>
    <row r="1" spans="1:15" ht="29.65" customHeight="1" x14ac:dyDescent="0.25">
      <c r="N1" s="35" t="s">
        <v>24</v>
      </c>
      <c r="O1" s="36"/>
    </row>
    <row r="2" spans="1:15" x14ac:dyDescent="0.25">
      <c r="N2" s="36"/>
      <c r="O2" s="36"/>
    </row>
    <row r="3" spans="1:15" s="7" customFormat="1" ht="46.15" customHeight="1" x14ac:dyDescent="0.3">
      <c r="A3" s="39" t="s">
        <v>22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</row>
    <row r="4" spans="1:15" s="7" customFormat="1" ht="48.75" customHeight="1" x14ac:dyDescent="0.3">
      <c r="A4" s="6"/>
      <c r="B4" s="6" t="s">
        <v>0</v>
      </c>
      <c r="C4" s="40" t="s">
        <v>1</v>
      </c>
      <c r="D4" s="40"/>
      <c r="E4" s="40"/>
      <c r="F4" s="40"/>
      <c r="G4" s="40"/>
      <c r="H4" s="40"/>
      <c r="I4" s="40"/>
      <c r="J4" s="40"/>
      <c r="K4" s="40"/>
      <c r="L4" s="40"/>
      <c r="M4" s="40"/>
      <c r="N4" s="6"/>
      <c r="O4" s="6"/>
    </row>
    <row r="5" spans="1:15" ht="39" customHeight="1" x14ac:dyDescent="0.25">
      <c r="A5" s="41" t="s">
        <v>27</v>
      </c>
      <c r="B5" s="41" t="s">
        <v>40</v>
      </c>
      <c r="C5" s="43" t="s">
        <v>2</v>
      </c>
      <c r="D5" s="45" t="s">
        <v>3</v>
      </c>
      <c r="E5" s="45" t="s">
        <v>23</v>
      </c>
      <c r="F5" s="45"/>
      <c r="G5" s="45"/>
      <c r="H5" s="8"/>
      <c r="I5" s="33" t="s">
        <v>20</v>
      </c>
      <c r="J5" s="33"/>
      <c r="K5" s="33"/>
      <c r="L5" s="34" t="s">
        <v>19</v>
      </c>
      <c r="M5" s="34"/>
      <c r="N5" s="34"/>
      <c r="O5" s="34"/>
    </row>
    <row r="6" spans="1:15" ht="237" customHeight="1" x14ac:dyDescent="0.25">
      <c r="A6" s="42"/>
      <c r="B6" s="42"/>
      <c r="C6" s="44"/>
      <c r="D6" s="41"/>
      <c r="E6" s="9" t="s">
        <v>14</v>
      </c>
      <c r="F6" s="9" t="s">
        <v>15</v>
      </c>
      <c r="G6" s="9" t="s">
        <v>16</v>
      </c>
      <c r="H6" s="9" t="s">
        <v>4</v>
      </c>
      <c r="I6" s="9" t="s">
        <v>5</v>
      </c>
      <c r="J6" s="9" t="s">
        <v>6</v>
      </c>
      <c r="K6" s="9" t="s">
        <v>25</v>
      </c>
      <c r="L6" s="9" t="s">
        <v>7</v>
      </c>
      <c r="M6" s="9" t="s">
        <v>8</v>
      </c>
      <c r="N6" s="9" t="s">
        <v>17</v>
      </c>
      <c r="O6" s="10" t="s">
        <v>18</v>
      </c>
    </row>
    <row r="7" spans="1:15" ht="38.25" x14ac:dyDescent="0.25">
      <c r="A7" s="27" t="s">
        <v>28</v>
      </c>
      <c r="B7" s="28" t="s">
        <v>34</v>
      </c>
      <c r="C7" s="32" t="s">
        <v>26</v>
      </c>
      <c r="D7" s="32">
        <v>1</v>
      </c>
      <c r="E7" s="25">
        <v>85000</v>
      </c>
      <c r="F7" s="25">
        <v>97000</v>
      </c>
      <c r="G7" s="25">
        <v>130000</v>
      </c>
      <c r="H7" s="18" t="s">
        <v>9</v>
      </c>
      <c r="I7" s="17">
        <f t="shared" ref="I7:I10" si="0">AVERAGE(E7:G7)</f>
        <v>104000</v>
      </c>
      <c r="J7" s="19">
        <f t="shared" ref="J7:J10" si="1">SQRT(((SUM((POWER(G7-I7,2)),(POWER(F7-I7,2)),(POWER(E7-I7,2)))/(COLUMNS(E7:G7)-1))))</f>
        <v>23302.360395462088</v>
      </c>
      <c r="K7" s="19">
        <f t="shared" ref="K7:K10" si="2">J7/I7*100</f>
        <v>22.406115764867394</v>
      </c>
      <c r="L7" s="17">
        <f t="shared" ref="L7:L10" si="3">((D7/3)*(SUM(E7:G7)))</f>
        <v>104000</v>
      </c>
      <c r="M7" s="20">
        <f t="shared" ref="M7:M10" si="4">L7/D7</f>
        <v>104000</v>
      </c>
      <c r="N7" s="22">
        <f t="shared" ref="N7:N10" si="5">MIN(E7:G7)</f>
        <v>85000</v>
      </c>
      <c r="O7" s="31">
        <f t="shared" ref="O7:O10" si="6">N7*D7</f>
        <v>85000</v>
      </c>
    </row>
    <row r="8" spans="1:15" ht="25.5" x14ac:dyDescent="0.25">
      <c r="A8" s="27" t="s">
        <v>29</v>
      </c>
      <c r="B8" s="28" t="s">
        <v>35</v>
      </c>
      <c r="C8" s="32" t="s">
        <v>26</v>
      </c>
      <c r="D8" s="32">
        <v>1</v>
      </c>
      <c r="E8" s="25">
        <v>240000</v>
      </c>
      <c r="F8" s="25">
        <v>390000</v>
      </c>
      <c r="G8" s="25">
        <v>300000</v>
      </c>
      <c r="H8" s="18" t="s">
        <v>9</v>
      </c>
      <c r="I8" s="17">
        <f t="shared" si="0"/>
        <v>310000</v>
      </c>
      <c r="J8" s="19">
        <f t="shared" si="1"/>
        <v>75498.3443527075</v>
      </c>
      <c r="K8" s="19">
        <f t="shared" si="2"/>
        <v>24.354304629905645</v>
      </c>
      <c r="L8" s="17">
        <f t="shared" si="3"/>
        <v>310000</v>
      </c>
      <c r="M8" s="20">
        <f t="shared" si="4"/>
        <v>310000</v>
      </c>
      <c r="N8" s="22">
        <f t="shared" si="5"/>
        <v>240000</v>
      </c>
      <c r="O8" s="31">
        <f t="shared" si="6"/>
        <v>240000</v>
      </c>
    </row>
    <row r="9" spans="1:15" ht="38.25" x14ac:dyDescent="0.25">
      <c r="A9" s="27" t="s">
        <v>30</v>
      </c>
      <c r="B9" s="28" t="s">
        <v>36</v>
      </c>
      <c r="C9" s="32" t="s">
        <v>26</v>
      </c>
      <c r="D9" s="32">
        <v>1</v>
      </c>
      <c r="E9" s="25">
        <v>55000</v>
      </c>
      <c r="F9" s="25">
        <v>89000</v>
      </c>
      <c r="G9" s="25">
        <v>72000</v>
      </c>
      <c r="H9" s="18" t="s">
        <v>9</v>
      </c>
      <c r="I9" s="17">
        <f t="shared" si="0"/>
        <v>72000</v>
      </c>
      <c r="J9" s="19">
        <f t="shared" si="1"/>
        <v>17000</v>
      </c>
      <c r="K9" s="19">
        <f t="shared" si="2"/>
        <v>23.611111111111111</v>
      </c>
      <c r="L9" s="17">
        <f t="shared" si="3"/>
        <v>72000</v>
      </c>
      <c r="M9" s="20">
        <f t="shared" si="4"/>
        <v>72000</v>
      </c>
      <c r="N9" s="22">
        <f t="shared" si="5"/>
        <v>55000</v>
      </c>
      <c r="O9" s="31">
        <f t="shared" si="6"/>
        <v>55000</v>
      </c>
    </row>
    <row r="10" spans="1:15" ht="38.25" x14ac:dyDescent="0.25">
      <c r="A10" s="27" t="s">
        <v>31</v>
      </c>
      <c r="B10" s="28" t="s">
        <v>37</v>
      </c>
      <c r="C10" s="32" t="s">
        <v>26</v>
      </c>
      <c r="D10" s="32">
        <v>1</v>
      </c>
      <c r="E10" s="25">
        <v>40000</v>
      </c>
      <c r="F10" s="25">
        <v>68000</v>
      </c>
      <c r="G10" s="25">
        <v>80000</v>
      </c>
      <c r="H10" s="18" t="s">
        <v>9</v>
      </c>
      <c r="I10" s="17">
        <f t="shared" si="0"/>
        <v>62666.666666666664</v>
      </c>
      <c r="J10" s="19">
        <f t="shared" si="1"/>
        <v>20526.405757787539</v>
      </c>
      <c r="K10" s="19">
        <f t="shared" si="2"/>
        <v>32.754902804980119</v>
      </c>
      <c r="L10" s="17">
        <f t="shared" si="3"/>
        <v>62666.666666666664</v>
      </c>
      <c r="M10" s="20">
        <f t="shared" si="4"/>
        <v>62666.666666666664</v>
      </c>
      <c r="N10" s="22">
        <f t="shared" si="5"/>
        <v>40000</v>
      </c>
      <c r="O10" s="31">
        <f t="shared" si="6"/>
        <v>40000</v>
      </c>
    </row>
    <row r="11" spans="1:15" ht="30" customHeight="1" x14ac:dyDescent="0.25">
      <c r="A11" s="27" t="s">
        <v>32</v>
      </c>
      <c r="B11" s="28" t="s">
        <v>38</v>
      </c>
      <c r="C11" s="32" t="s">
        <v>26</v>
      </c>
      <c r="D11" s="32">
        <v>1</v>
      </c>
      <c r="E11" s="25">
        <v>40000</v>
      </c>
      <c r="F11" s="25">
        <v>70000</v>
      </c>
      <c r="G11" s="25">
        <v>50000</v>
      </c>
      <c r="H11" s="18" t="s">
        <v>9</v>
      </c>
      <c r="I11" s="17">
        <f t="shared" ref="I11" si="7">AVERAGE(E11:G11)</f>
        <v>53333.333333333336</v>
      </c>
      <c r="J11" s="19">
        <f t="shared" ref="J11" si="8">SQRT(((SUM((POWER(G11-I11,2)),(POWER(F11-I11,2)),(POWER(E11-I11,2)))/(COLUMNS(E11:G11)-1))))</f>
        <v>15275.252316519465</v>
      </c>
      <c r="K11" s="19">
        <f t="shared" ref="K11" si="9">J11/I11*100</f>
        <v>28.641098093473992</v>
      </c>
      <c r="L11" s="17">
        <f t="shared" ref="L11" si="10">((D11/3)*(SUM(E11:G11)))</f>
        <v>53333.333333333328</v>
      </c>
      <c r="M11" s="20">
        <f t="shared" ref="M11" si="11">L11/D11</f>
        <v>53333.333333333328</v>
      </c>
      <c r="N11" s="22">
        <f t="shared" ref="N11" si="12">MIN(E11:G11)</f>
        <v>40000</v>
      </c>
      <c r="O11" s="31">
        <f t="shared" ref="O11" si="13">N11*D11</f>
        <v>40000</v>
      </c>
    </row>
    <row r="12" spans="1:15" ht="38.25" x14ac:dyDescent="0.25">
      <c r="A12" s="27" t="s">
        <v>33</v>
      </c>
      <c r="B12" s="28" t="s">
        <v>39</v>
      </c>
      <c r="C12" s="30" t="s">
        <v>26</v>
      </c>
      <c r="D12" s="30">
        <v>1</v>
      </c>
      <c r="E12" s="25">
        <v>85000</v>
      </c>
      <c r="F12" s="25">
        <v>120000</v>
      </c>
      <c r="G12" s="25">
        <v>100000</v>
      </c>
      <c r="H12" s="18" t="s">
        <v>9</v>
      </c>
      <c r="I12" s="17">
        <f t="shared" ref="I12" si="14">AVERAGE(E12:G12)</f>
        <v>101666.66666666667</v>
      </c>
      <c r="J12" s="19">
        <f t="shared" ref="J12" si="15">SQRT(((SUM((POWER(G12-I12,2)),(POWER(F12-I12,2)),(POWER(E12-I12,2)))/(COLUMNS(E12:G12)-1))))</f>
        <v>17559.422921421232</v>
      </c>
      <c r="K12" s="19">
        <f t="shared" ref="K12" si="16">J12/I12*100</f>
        <v>17.271563529266786</v>
      </c>
      <c r="L12" s="17">
        <f t="shared" ref="L12" si="17">((D12/3)*(SUM(E12:G12)))</f>
        <v>101666.66666666666</v>
      </c>
      <c r="M12" s="20">
        <f t="shared" ref="M12" si="18">L12/D12</f>
        <v>101666.66666666666</v>
      </c>
      <c r="N12" s="22">
        <f t="shared" ref="N12" si="19">MIN(E12:G12)</f>
        <v>85000</v>
      </c>
      <c r="O12" s="31">
        <f t="shared" ref="O12" si="20">N12*D12</f>
        <v>85000</v>
      </c>
    </row>
    <row r="13" spans="1:15" s="21" customFormat="1" ht="40.15" customHeight="1" x14ac:dyDescent="0.25">
      <c r="A13" s="29"/>
      <c r="B13" s="37" t="s">
        <v>13</v>
      </c>
      <c r="C13" s="37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1">
        <f>SUM(O7:O12)</f>
        <v>545000</v>
      </c>
    </row>
    <row r="14" spans="1:15" s="12" customFormat="1" ht="30" customHeight="1" x14ac:dyDescent="0.25">
      <c r="A14" s="47" t="s">
        <v>10</v>
      </c>
      <c r="B14" s="48"/>
      <c r="C14" s="48"/>
      <c r="D14" s="48"/>
      <c r="E14" s="48"/>
      <c r="F14" s="48"/>
      <c r="G14" s="48"/>
      <c r="H14" s="48"/>
      <c r="I14" s="23">
        <f>O13</f>
        <v>545000</v>
      </c>
      <c r="J14" s="24" t="s">
        <v>11</v>
      </c>
      <c r="K14" s="24"/>
      <c r="L14" s="24"/>
      <c r="M14" s="24"/>
      <c r="N14" s="24"/>
      <c r="O14" s="11"/>
    </row>
    <row r="15" spans="1:15" ht="47.25" customHeight="1" x14ac:dyDescent="0.25">
      <c r="A15" s="49" t="s">
        <v>21</v>
      </c>
      <c r="B15" s="49"/>
      <c r="C15" s="49"/>
      <c r="D15" s="49"/>
      <c r="E15" s="49"/>
      <c r="F15" s="49"/>
      <c r="G15" s="49"/>
      <c r="H15" s="49"/>
      <c r="I15" s="49"/>
      <c r="J15" s="49"/>
      <c r="K15" s="49"/>
      <c r="L15" s="49"/>
      <c r="M15" s="49"/>
      <c r="N15" s="49"/>
      <c r="O15" s="49"/>
    </row>
    <row r="16" spans="1:15" ht="52.5" customHeight="1" x14ac:dyDescent="0.25">
      <c r="A16" s="50" t="s">
        <v>12</v>
      </c>
      <c r="B16" s="50"/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50"/>
      <c r="N16" s="50"/>
      <c r="O16" s="50"/>
    </row>
    <row r="17" spans="1:7" s="3" customFormat="1" ht="15.6" customHeight="1" x14ac:dyDescent="0.25">
      <c r="A17" s="46"/>
      <c r="B17" s="46"/>
      <c r="C17" s="46"/>
      <c r="D17" s="2"/>
      <c r="E17" s="13"/>
      <c r="F17" s="14"/>
      <c r="G17" s="5"/>
    </row>
    <row r="18" spans="1:7" s="3" customFormat="1" ht="11.25" customHeight="1" x14ac:dyDescent="0.25">
      <c r="A18" s="4"/>
      <c r="B18" s="4"/>
      <c r="C18" s="4"/>
      <c r="D18" s="2"/>
      <c r="E18" s="13"/>
      <c r="F18" s="14"/>
      <c r="G18" s="5"/>
    </row>
    <row r="19" spans="1:7" s="16" customFormat="1" ht="21" customHeight="1" x14ac:dyDescent="0.3">
      <c r="A19" s="15"/>
      <c r="B19" s="15"/>
      <c r="C19" s="15"/>
      <c r="D19" s="7"/>
      <c r="E19" s="26"/>
      <c r="F19" s="26"/>
      <c r="G19" s="26"/>
    </row>
    <row r="20" spans="1:7" s="7" customFormat="1" ht="19.5" customHeight="1" x14ac:dyDescent="0.3">
      <c r="A20" s="38"/>
      <c r="B20" s="38"/>
    </row>
    <row r="21" spans="1:7" s="3" customFormat="1" ht="15.75" x14ac:dyDescent="0.25">
      <c r="A21" s="46"/>
      <c r="B21" s="46"/>
      <c r="C21" s="46"/>
      <c r="D21" s="2"/>
      <c r="E21" s="13"/>
      <c r="F21" s="14"/>
      <c r="G21" s="5"/>
    </row>
  </sheetData>
  <mergeCells count="17">
    <mergeCell ref="A21:C21"/>
    <mergeCell ref="A14:H14"/>
    <mergeCell ref="A15:O15"/>
    <mergeCell ref="A17:C17"/>
    <mergeCell ref="A16:O16"/>
    <mergeCell ref="I5:K5"/>
    <mergeCell ref="L5:O5"/>
    <mergeCell ref="N1:O2"/>
    <mergeCell ref="B13:N13"/>
    <mergeCell ref="A20:B20"/>
    <mergeCell ref="A3:O3"/>
    <mergeCell ref="C4:M4"/>
    <mergeCell ref="A5:A6"/>
    <mergeCell ref="B5:B6"/>
    <mergeCell ref="C5:C6"/>
    <mergeCell ref="D5:D6"/>
    <mergeCell ref="E5:G5"/>
  </mergeCells>
  <printOptions gridLines="1"/>
  <pageMargins left="0.31496062992125984" right="0.31496062992125984" top="0.35433070866141736" bottom="0.35433070866141736" header="0.31496062992125984" footer="0.31496062992125984"/>
  <pageSetup paperSize="9" scale="66" firstPageNumber="0" fitToHeight="0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Расчет цены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SaVa</dc:creator>
  <cp:keywords/>
  <dc:description/>
  <cp:lastModifiedBy>user</cp:lastModifiedBy>
  <cp:revision>1</cp:revision>
  <cp:lastPrinted>2022-02-02T06:43:45Z</cp:lastPrinted>
  <dcterms:created xsi:type="dcterms:W3CDTF">2014-01-15T21:15:09Z</dcterms:created>
  <dcterms:modified xsi:type="dcterms:W3CDTF">2026-10-06T01:02:28Z</dcterms:modified>
  <cp:category/>
  <cp:contentStatus/>
</cp:coreProperties>
</file>