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_ДЛЯ ЖЕНИ\ЗАКУПКИ 2026\КОНКУРСЫ\ХОЗ.ТОВАРЫ\"/>
    </mc:Choice>
  </mc:AlternateContent>
  <bookViews>
    <workbookView xWindow="0" yWindow="0" windowWidth="28800" windowHeight="11835" firstSheet="1" activeTab="1"/>
  </bookViews>
  <sheets>
    <sheet name="Лист1" sheetId="3" state="hidden" r:id="rId1"/>
    <sheet name="НМЦК" sheetId="6" r:id="rId2"/>
  </sheets>
  <definedNames>
    <definedName name="_xlnm.Print_Area" localSheetId="1">НМЦК!$A$1:$K$40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6" l="1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10" i="6"/>
  <c r="K33" i="6" l="1"/>
  <c r="H12" i="6"/>
  <c r="I12" i="6"/>
  <c r="H13" i="6"/>
  <c r="I13" i="6"/>
  <c r="H14" i="6"/>
  <c r="I14" i="6"/>
  <c r="H15" i="6"/>
  <c r="I15" i="6"/>
  <c r="H16" i="6"/>
  <c r="I16" i="6"/>
  <c r="H17" i="6"/>
  <c r="I17" i="6"/>
  <c r="H18" i="6"/>
  <c r="I18" i="6"/>
  <c r="H19" i="6"/>
  <c r="I19" i="6"/>
  <c r="H10" i="6"/>
  <c r="I10" i="6"/>
  <c r="H11" i="6"/>
  <c r="I11" i="6"/>
  <c r="H20" i="6"/>
  <c r="I20" i="6"/>
  <c r="H21" i="6"/>
  <c r="I21" i="6"/>
  <c r="H22" i="6"/>
  <c r="I22" i="6"/>
  <c r="H23" i="6"/>
  <c r="I23" i="6"/>
  <c r="H24" i="6"/>
  <c r="I24" i="6"/>
  <c r="H25" i="6"/>
  <c r="I25" i="6"/>
  <c r="H26" i="6"/>
  <c r="I26" i="6"/>
  <c r="H27" i="6"/>
  <c r="I27" i="6"/>
  <c r="H28" i="6"/>
  <c r="I28" i="6"/>
  <c r="H29" i="6"/>
  <c r="I29" i="6"/>
  <c r="H30" i="6"/>
  <c r="I30" i="6"/>
  <c r="H31" i="6"/>
  <c r="I31" i="6"/>
  <c r="H32" i="6"/>
  <c r="I32" i="6"/>
  <c r="J32" i="6" l="1"/>
  <c r="J31" i="6"/>
  <c r="J30" i="6"/>
  <c r="J29" i="6"/>
  <c r="J28" i="6"/>
  <c r="J27" i="6"/>
  <c r="J21" i="6"/>
  <c r="J20" i="6"/>
  <c r="J10" i="6"/>
  <c r="J19" i="6"/>
  <c r="J18" i="6"/>
  <c r="J17" i="6"/>
  <c r="J16" i="6"/>
  <c r="J15" i="6"/>
  <c r="J14" i="6"/>
  <c r="J13" i="6"/>
  <c r="J12" i="6"/>
  <c r="J26" i="6"/>
  <c r="J25" i="6"/>
  <c r="J24" i="6"/>
  <c r="J23" i="6"/>
  <c r="J22" i="6"/>
  <c r="J11" i="6"/>
</calcChain>
</file>

<file path=xl/sharedStrings.xml><?xml version="1.0" encoding="utf-8"?>
<sst xmlns="http://schemas.openxmlformats.org/spreadsheetml/2006/main" count="66" uniqueCount="47">
  <si>
    <t>Кол-во</t>
  </si>
  <si>
    <t xml:space="preserve">Средняя арифметическая цена за единицу     &lt;ц&gt; </t>
  </si>
  <si>
    <t>Среднее квадратичное отклонение</t>
  </si>
  <si>
    <t>Коммерческие предложения (руб.)</t>
  </si>
  <si>
    <t>ИТОГО:</t>
  </si>
  <si>
    <t>№ п/п</t>
  </si>
  <si>
    <t>Ед. изм.</t>
  </si>
  <si>
    <t>Однородность совокупности значений выявленных цен, используемых в расчете Н(М)ЦК</t>
  </si>
  <si>
    <t>Наименование товара</t>
  </si>
  <si>
    <t>**Цена контракта сформирована с учетом всех налогов, сборов, расходов на погрузку, перевозку, транспортировку, хранение, доставку, разгрузку, установку, настройку, а также включает другие обязательные платежи, связанные с поставкой товара.</t>
  </si>
  <si>
    <r>
      <t xml:space="preserve">коэффициент вариации цен V (%)           </t>
    </r>
    <r>
      <rPr>
        <i/>
        <sz val="12"/>
        <color indexed="8"/>
        <rFont val="Times New Roman"/>
        <family val="1"/>
        <charset val="204"/>
      </rPr>
      <t xml:space="preserve">         (не должен превышать 33%)</t>
    </r>
  </si>
  <si>
    <t>Н(М)ЦК, определяемая методом сопоставимых рыночных цен
 (анализа рынка)</t>
  </si>
  <si>
    <r>
      <t>Расчет Н(М)ЦК по формуле</t>
    </r>
    <r>
      <rPr>
        <sz val="12"/>
        <color indexed="8"/>
        <rFont val="Times New Roman"/>
        <family val="1"/>
        <charset val="204"/>
      </rPr>
      <t xml:space="preserve">                             v - количество (объем) закупаемого товара;
n - количество значений, используемых в расчете;
i - номер источника ценовой информации;
     - цена единицы</t>
    </r>
  </si>
  <si>
    <t>Должностное лицо, ответственное за подготовку информации: 
заместитель директора Редько Лариса Николаевна, 
тел. 89811471093, 88137875457</t>
  </si>
  <si>
    <t xml:space="preserve">УТВЕРЖДАЮ
Директор 
муниципального бюджетного 
общеобразовательного учреждения
 «Приморский центр образования»
______________   И.А. Милютина
                                            </t>
  </si>
  <si>
    <r>
      <t xml:space="preserve">Коммерческое предложение № 1         </t>
    </r>
    <r>
      <rPr>
        <b/>
        <sz val="12"/>
        <color rgb="FFFF0000"/>
        <rFont val="Times New Roman"/>
        <family val="1"/>
        <charset val="204"/>
      </rPr>
      <t xml:space="preserve">   </t>
    </r>
    <r>
      <rPr>
        <b/>
        <sz val="12"/>
        <rFont val="Times New Roman"/>
        <family val="1"/>
        <charset val="204"/>
      </rPr>
      <t xml:space="preserve">  
</t>
    </r>
  </si>
  <si>
    <r>
      <t xml:space="preserve">Коммерческое предложение № 2       </t>
    </r>
    <r>
      <rPr>
        <b/>
        <sz val="12"/>
        <rFont val="Times New Roman"/>
        <family val="1"/>
        <charset val="204"/>
      </rPr>
      <t xml:space="preserve">       
</t>
    </r>
  </si>
  <si>
    <r>
      <t xml:space="preserve">Коммерческое предложение № 3      </t>
    </r>
    <r>
      <rPr>
        <b/>
        <sz val="12"/>
        <rFont val="Times New Roman"/>
        <family val="1"/>
        <charset val="204"/>
      </rPr>
      <t xml:space="preserve">        
</t>
    </r>
  </si>
  <si>
    <t>шт</t>
  </si>
  <si>
    <t>набор</t>
  </si>
  <si>
    <t>упак</t>
  </si>
  <si>
    <t>рул</t>
  </si>
  <si>
    <t>Лоток вертикальный для бумаг Attache сборный черный 3 отделения, 240мм</t>
  </si>
  <si>
    <t>Акустическая система 2.0 Defender SPK-190 черный, 8 Вт, питание от USB</t>
  </si>
  <si>
    <t>Акустическая система SmartBuy ORCA BAND, 6Вт, питание от USB (SBA-1000)</t>
  </si>
  <si>
    <t>Мыло жидкое ПРОФ Grass/MILANA эконом ПЭТ, 5л</t>
  </si>
  <si>
    <t>Средство для мытья посуды IQUP Purity Сrystal 5 л ПЭТ</t>
  </si>
  <si>
    <t>Средство для сантехники DOMESTOSСвежесть Атлантики/СПЕЦ-1 5 л</t>
  </si>
  <si>
    <t>Средство для сантехники Санокс от ржавчины, 5л</t>
  </si>
  <si>
    <t>Мешки для мусора ПНД 30л 5мкм 30шт/рул черные 30х30см Viva</t>
  </si>
  <si>
    <t>Мешки для мусора ПНД 60л 60х80см 10мкм черные 25шт/уп_Green Pack</t>
  </si>
  <si>
    <t>Мешки для мусора ПВД 240л 50шт/уп Элементари 80мкм</t>
  </si>
  <si>
    <t>Краски акварельные Комус Класс ColorPics набор 12 цв б/кисти пластик</t>
  </si>
  <si>
    <t>Кисть щетина плоская №8</t>
  </si>
  <si>
    <t>Клей-карандаш 20г ATTACHE 'EXTRA' 15234</t>
  </si>
  <si>
    <t>Клей-карандаш 10г ATTACHE 'EXTRA' 15134</t>
  </si>
  <si>
    <t>Картон цветной 8л.8цв.А4 немелованный Отличник</t>
  </si>
  <si>
    <t xml:space="preserve">
ВЫВОД: Проведенные исследования позволяют определить начальную (максимальную) цену услуги в размере – 60000 руб.00коп (Шестьдесят тысяч руб.00 коп.), в т.ч НДС
</t>
  </si>
  <si>
    <t xml:space="preserve">Обоснование начальной (максимальной) цены контракта (Н(М)ЦК) 
на поставку хозяйственных и канцелярских товаров 
</t>
  </si>
  <si>
    <t>Пластилин мягкий восковой  Миники 12 цв/наб, 180 г, со стеком</t>
  </si>
  <si>
    <t>Тетрадь школьная  А5 12 л крупная клетка, Зеленый 10 шт./уп</t>
  </si>
  <si>
    <t>Альбом для рис. 24л А4ф,скоба,мел.карт,ассорт</t>
  </si>
  <si>
    <t xml:space="preserve">Бумага цветная А4,14л.8цв.офсет </t>
  </si>
  <si>
    <t>Карандаши цветные 12цв 3-гран Deli Enovation, пластик</t>
  </si>
  <si>
    <t>Картон цветной 10л, 10цв, А4, Живая природа, немелованный</t>
  </si>
  <si>
    <t>Гуашь Максики 6 цв/наб по 10 мл, картонная коробка</t>
  </si>
  <si>
    <t>Пластилин клас. ColorPics набор 6цв 120г со стеком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</si>
</sst>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3" fillId="0" borderId="0" xfId="0" applyFont="1" applyAlignment="1"/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2" fillId="3" borderId="5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5" fillId="0" borderId="0" xfId="0" applyFont="1" applyAlignment="1"/>
    <xf numFmtId="0" fontId="12" fillId="0" borderId="0" xfId="0" applyFont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top" wrapText="1"/>
    </xf>
    <xf numFmtId="4" fontId="9" fillId="3" borderId="15" xfId="0" applyNumberFormat="1" applyFont="1" applyFill="1" applyBorder="1" applyAlignment="1">
      <alignment horizontal="center" vertical="center" wrapText="1"/>
    </xf>
    <xf numFmtId="4" fontId="9" fillId="3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wrapText="1"/>
    </xf>
    <xf numFmtId="0" fontId="5" fillId="0" borderId="0" xfId="0" applyFont="1" applyAlignment="1">
      <alignment horizontal="justify" wrapText="1"/>
    </xf>
    <xf numFmtId="0" fontId="5" fillId="0" borderId="0" xfId="0" applyFont="1" applyAlignment="1">
      <alignment horizontal="justify"/>
    </xf>
    <xf numFmtId="0" fontId="2" fillId="0" borderId="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9" fillId="0" borderId="0" xfId="0" applyFont="1" applyAlignment="1">
      <alignment horizontal="right" vertical="top" wrapText="1"/>
    </xf>
    <xf numFmtId="0" fontId="9" fillId="0" borderId="0" xfId="0" applyFont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justify" vertical="center" wrapText="1"/>
    </xf>
    <xf numFmtId="0" fontId="10" fillId="0" borderId="3" xfId="0" applyFont="1" applyFill="1" applyBorder="1" applyAlignment="1">
      <alignment horizontal="justify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10" fillId="0" borderId="9" xfId="0" applyNumberFormat="1" applyFont="1" applyFill="1" applyBorder="1" applyAlignment="1">
      <alignment horizontal="center" vertical="top" wrapText="1"/>
    </xf>
    <xf numFmtId="2" fontId="10" fillId="0" borderId="16" xfId="0" applyNumberFormat="1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5" fillId="4" borderId="17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justify"/>
    </xf>
    <xf numFmtId="0" fontId="0" fillId="0" borderId="2" xfId="0" applyBorder="1" applyAlignment="1">
      <alignment horizontal="justify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7</xdr:row>
      <xdr:rowOff>1358348</xdr:rowOff>
    </xdr:from>
    <xdr:to>
      <xdr:col>10</xdr:col>
      <xdr:colOff>0</xdr:colOff>
      <xdr:row>7</xdr:row>
      <xdr:rowOff>1710773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7289" y="4373218"/>
          <a:ext cx="1065972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7</xdr:row>
      <xdr:rowOff>923925</xdr:rowOff>
    </xdr:from>
    <xdr:to>
      <xdr:col>8</xdr:col>
      <xdr:colOff>1028700</xdr:colOff>
      <xdr:row>7</xdr:row>
      <xdr:rowOff>1362075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3562350"/>
          <a:ext cx="100965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85312</xdr:colOff>
      <xdr:row>7</xdr:row>
      <xdr:rowOff>2486439</xdr:rowOff>
    </xdr:from>
    <xdr:to>
      <xdr:col>10</xdr:col>
      <xdr:colOff>1609312</xdr:colOff>
      <xdr:row>7</xdr:row>
      <xdr:rowOff>2819814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8573" y="5302526"/>
          <a:ext cx="15240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259662</xdr:colOff>
      <xdr:row>7</xdr:row>
      <xdr:rowOff>1598959</xdr:rowOff>
    </xdr:from>
    <xdr:to>
      <xdr:col>10</xdr:col>
      <xdr:colOff>421587</xdr:colOff>
      <xdr:row>7</xdr:row>
      <xdr:rowOff>1827559</xdr:rowOff>
    </xdr:to>
    <xdr:pic>
      <xdr:nvPicPr>
        <xdr:cNvPr id="11" name="Picture 6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12923" y="4415046"/>
          <a:ext cx="16192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tabSelected="1" topLeftCell="A20" zoomScaleSheetLayoutView="115" workbookViewId="0">
      <selection activeCell="B29" sqref="B29"/>
    </sheetView>
  </sheetViews>
  <sheetFormatPr defaultColWidth="9.140625" defaultRowHeight="15.75" x14ac:dyDescent="0.25"/>
  <cols>
    <col min="1" max="1" width="4.28515625" style="1" customWidth="1"/>
    <col min="2" max="2" width="34.140625" style="32" customWidth="1"/>
    <col min="3" max="3" width="7.85546875" style="3" customWidth="1"/>
    <col min="4" max="4" width="6.85546875" style="1" customWidth="1"/>
    <col min="5" max="5" width="20.28515625" style="1" customWidth="1"/>
    <col min="6" max="8" width="18.7109375" style="1" customWidth="1"/>
    <col min="9" max="10" width="16.28515625" style="1" customWidth="1"/>
    <col min="11" max="11" width="25.5703125" style="1" customWidth="1"/>
    <col min="12" max="16384" width="9.140625" style="1"/>
  </cols>
  <sheetData>
    <row r="1" spans="1:12" ht="18.75" hidden="1" customHeight="1" x14ac:dyDescent="0.25">
      <c r="A1" s="6"/>
      <c r="B1" s="31"/>
      <c r="C1" s="7"/>
      <c r="D1" s="6"/>
      <c r="E1" s="6"/>
      <c r="F1" s="6"/>
      <c r="G1" s="6"/>
      <c r="H1" s="6"/>
      <c r="I1" s="36" t="s">
        <v>14</v>
      </c>
      <c r="J1" s="36"/>
      <c r="K1" s="36"/>
    </row>
    <row r="2" spans="1:12" ht="18.75" hidden="1" customHeight="1" x14ac:dyDescent="0.25">
      <c r="A2" s="6"/>
      <c r="C2" s="7"/>
      <c r="D2" s="6"/>
      <c r="E2" s="6"/>
      <c r="F2" s="6"/>
      <c r="G2" s="6"/>
      <c r="H2" s="6"/>
      <c r="I2" s="36"/>
      <c r="J2" s="36"/>
      <c r="K2" s="36"/>
    </row>
    <row r="3" spans="1:12" ht="77.25" hidden="1" customHeight="1" x14ac:dyDescent="0.25">
      <c r="A3" s="6"/>
      <c r="C3" s="7"/>
      <c r="D3" s="6"/>
      <c r="E3" s="6"/>
      <c r="F3" s="6"/>
      <c r="G3" s="6"/>
      <c r="H3" s="6"/>
      <c r="I3" s="36"/>
      <c r="J3" s="36"/>
      <c r="K3" s="36"/>
    </row>
    <row r="4" spans="1:12" ht="19.5" customHeight="1" x14ac:dyDescent="0.2">
      <c r="A4" s="34" t="s">
        <v>38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2" ht="8.2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 ht="10.5" customHeight="1" x14ac:dyDescent="0.2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2" ht="75.75" customHeight="1" x14ac:dyDescent="0.2">
      <c r="A7" s="42" t="s">
        <v>5</v>
      </c>
      <c r="B7" s="44" t="s">
        <v>8</v>
      </c>
      <c r="C7" s="43" t="s">
        <v>6</v>
      </c>
      <c r="D7" s="42" t="s">
        <v>0</v>
      </c>
      <c r="E7" s="47" t="s">
        <v>3</v>
      </c>
      <c r="F7" s="48"/>
      <c r="G7" s="48"/>
      <c r="H7" s="49" t="s">
        <v>7</v>
      </c>
      <c r="I7" s="49"/>
      <c r="J7" s="50"/>
      <c r="K7" s="28" t="s">
        <v>11</v>
      </c>
    </row>
    <row r="8" spans="1:12" ht="270" customHeight="1" x14ac:dyDescent="0.25">
      <c r="A8" s="43"/>
      <c r="B8" s="45"/>
      <c r="C8" s="46"/>
      <c r="D8" s="43"/>
      <c r="E8" s="11" t="s">
        <v>15</v>
      </c>
      <c r="F8" s="11" t="s">
        <v>16</v>
      </c>
      <c r="G8" s="11" t="s">
        <v>17</v>
      </c>
      <c r="H8" s="12" t="s">
        <v>1</v>
      </c>
      <c r="I8" s="13" t="s">
        <v>2</v>
      </c>
      <c r="J8" s="14" t="s">
        <v>10</v>
      </c>
      <c r="K8" s="15" t="s">
        <v>12</v>
      </c>
      <c r="L8" s="6"/>
    </row>
    <row r="9" spans="1:12" s="2" customFormat="1" x14ac:dyDescent="0.25">
      <c r="A9" s="54">
        <v>1</v>
      </c>
      <c r="B9" s="55">
        <v>2</v>
      </c>
      <c r="C9" s="17">
        <v>3</v>
      </c>
      <c r="D9" s="17">
        <v>4</v>
      </c>
      <c r="E9" s="16">
        <v>5</v>
      </c>
      <c r="F9" s="16">
        <v>6</v>
      </c>
      <c r="G9" s="16">
        <v>7</v>
      </c>
      <c r="H9" s="16">
        <v>8</v>
      </c>
      <c r="I9" s="16">
        <v>9</v>
      </c>
      <c r="J9" s="16">
        <v>10</v>
      </c>
      <c r="K9" s="18">
        <v>11</v>
      </c>
    </row>
    <row r="10" spans="1:12" s="2" customFormat="1" ht="51" customHeight="1" x14ac:dyDescent="0.25">
      <c r="A10" s="22">
        <v>1</v>
      </c>
      <c r="B10" s="56" t="s">
        <v>39</v>
      </c>
      <c r="C10" s="19" t="s">
        <v>19</v>
      </c>
      <c r="D10" s="23">
        <v>25</v>
      </c>
      <c r="E10" s="29">
        <v>150</v>
      </c>
      <c r="F10" s="30">
        <v>159</v>
      </c>
      <c r="G10" s="30">
        <v>151.5</v>
      </c>
      <c r="H10" s="24">
        <f t="shared" ref="H10:H32" si="0">AVERAGE(E10:G10)</f>
        <v>153.5</v>
      </c>
      <c r="I10" s="25">
        <f t="shared" ref="I10:I32" si="1">STDEV(E10:G10)</f>
        <v>4.8218253804964775</v>
      </c>
      <c r="J10" s="25">
        <f t="shared" ref="J10:J32" si="2">I10/H10*100</f>
        <v>3.1412543195416789</v>
      </c>
      <c r="K10" s="26">
        <f>E10*D10</f>
        <v>3750</v>
      </c>
    </row>
    <row r="11" spans="1:12" s="2" customFormat="1" ht="51" customHeight="1" x14ac:dyDescent="0.25">
      <c r="A11" s="22">
        <v>2</v>
      </c>
      <c r="B11" s="56" t="s">
        <v>40</v>
      </c>
      <c r="C11" s="19" t="s">
        <v>20</v>
      </c>
      <c r="D11" s="23">
        <v>24</v>
      </c>
      <c r="E11" s="29">
        <v>200</v>
      </c>
      <c r="F11" s="30">
        <v>212</v>
      </c>
      <c r="G11" s="30">
        <v>202</v>
      </c>
      <c r="H11" s="24">
        <f t="shared" si="0"/>
        <v>204.66666666666666</v>
      </c>
      <c r="I11" s="25">
        <f t="shared" si="1"/>
        <v>6.429100507328636</v>
      </c>
      <c r="J11" s="25">
        <f t="shared" si="2"/>
        <v>3.1412543195416789</v>
      </c>
      <c r="K11" s="26">
        <f t="shared" ref="K11:K32" si="3">E11*D11</f>
        <v>4800</v>
      </c>
    </row>
    <row r="12" spans="1:12" s="2" customFormat="1" ht="45" customHeight="1" x14ac:dyDescent="0.25">
      <c r="A12" s="22">
        <v>3</v>
      </c>
      <c r="B12" s="57" t="s">
        <v>41</v>
      </c>
      <c r="C12" s="19" t="s">
        <v>18</v>
      </c>
      <c r="D12" s="23">
        <v>32</v>
      </c>
      <c r="E12" s="29">
        <v>68</v>
      </c>
      <c r="F12" s="30">
        <v>72.08</v>
      </c>
      <c r="G12" s="30">
        <v>68.680000000000007</v>
      </c>
      <c r="H12" s="24">
        <f t="shared" ref="H12:H19" si="4">AVERAGE(E12:G12)</f>
        <v>69.586666666666659</v>
      </c>
      <c r="I12" s="25">
        <f t="shared" ref="I12:I19" si="5">STDEV(E12:G12)</f>
        <v>2.185894172491734</v>
      </c>
      <c r="J12" s="25">
        <f t="shared" ref="J12:J19" si="6">I12/H12*100</f>
        <v>3.1412543195416762</v>
      </c>
      <c r="K12" s="26">
        <f t="shared" si="3"/>
        <v>2176</v>
      </c>
    </row>
    <row r="13" spans="1:12" s="2" customFormat="1" ht="33.75" customHeight="1" x14ac:dyDescent="0.25">
      <c r="A13" s="22">
        <v>4</v>
      </c>
      <c r="B13" s="57" t="s">
        <v>42</v>
      </c>
      <c r="C13" s="19" t="s">
        <v>18</v>
      </c>
      <c r="D13" s="23">
        <v>70</v>
      </c>
      <c r="E13" s="29">
        <v>50</v>
      </c>
      <c r="F13" s="30">
        <v>53</v>
      </c>
      <c r="G13" s="30">
        <v>50.5</v>
      </c>
      <c r="H13" s="24">
        <f t="shared" si="4"/>
        <v>51.166666666666664</v>
      </c>
      <c r="I13" s="25">
        <f t="shared" si="5"/>
        <v>1.607275126832159</v>
      </c>
      <c r="J13" s="25">
        <f t="shared" si="6"/>
        <v>3.1412543195416789</v>
      </c>
      <c r="K13" s="26">
        <f t="shared" si="3"/>
        <v>3500</v>
      </c>
    </row>
    <row r="14" spans="1:12" s="2" customFormat="1" ht="30" customHeight="1" x14ac:dyDescent="0.25">
      <c r="A14" s="22">
        <v>5</v>
      </c>
      <c r="B14" s="57" t="s">
        <v>43</v>
      </c>
      <c r="C14" s="19" t="s">
        <v>19</v>
      </c>
      <c r="D14" s="23">
        <v>15</v>
      </c>
      <c r="E14" s="29">
        <v>200</v>
      </c>
      <c r="F14" s="30">
        <v>212</v>
      </c>
      <c r="G14" s="30">
        <v>202</v>
      </c>
      <c r="H14" s="24">
        <f t="shared" si="4"/>
        <v>204.66666666666666</v>
      </c>
      <c r="I14" s="25">
        <f t="shared" si="5"/>
        <v>6.429100507328636</v>
      </c>
      <c r="J14" s="25">
        <f t="shared" si="6"/>
        <v>3.1412543195416789</v>
      </c>
      <c r="K14" s="26">
        <f t="shared" si="3"/>
        <v>3000</v>
      </c>
    </row>
    <row r="15" spans="1:12" s="2" customFormat="1" ht="47.25" customHeight="1" x14ac:dyDescent="0.25">
      <c r="A15" s="22">
        <v>6</v>
      </c>
      <c r="B15" s="57" t="s">
        <v>44</v>
      </c>
      <c r="C15" s="19" t="s">
        <v>18</v>
      </c>
      <c r="D15" s="23">
        <v>15</v>
      </c>
      <c r="E15" s="29">
        <v>110</v>
      </c>
      <c r="F15" s="30">
        <v>116.6</v>
      </c>
      <c r="G15" s="30">
        <v>111.1</v>
      </c>
      <c r="H15" s="24">
        <f t="shared" si="4"/>
        <v>112.56666666666666</v>
      </c>
      <c r="I15" s="25">
        <f t="shared" si="5"/>
        <v>3.5360052790307481</v>
      </c>
      <c r="J15" s="25">
        <f t="shared" si="6"/>
        <v>3.1412543195416776</v>
      </c>
      <c r="K15" s="26">
        <f t="shared" si="3"/>
        <v>1650</v>
      </c>
    </row>
    <row r="16" spans="1:12" s="2" customFormat="1" ht="49.5" customHeight="1" x14ac:dyDescent="0.25">
      <c r="A16" s="22">
        <v>7</v>
      </c>
      <c r="B16" s="57" t="s">
        <v>22</v>
      </c>
      <c r="C16" s="19" t="s">
        <v>18</v>
      </c>
      <c r="D16" s="23">
        <v>2</v>
      </c>
      <c r="E16" s="29">
        <v>600</v>
      </c>
      <c r="F16" s="30">
        <v>636</v>
      </c>
      <c r="G16" s="30">
        <v>606</v>
      </c>
      <c r="H16" s="24">
        <f t="shared" si="4"/>
        <v>614</v>
      </c>
      <c r="I16" s="25">
        <f t="shared" si="5"/>
        <v>19.28730152198591</v>
      </c>
      <c r="J16" s="25">
        <f t="shared" si="6"/>
        <v>3.1412543195416789</v>
      </c>
      <c r="K16" s="26">
        <f t="shared" si="3"/>
        <v>1200</v>
      </c>
    </row>
    <row r="17" spans="1:11" s="2" customFormat="1" ht="45" customHeight="1" x14ac:dyDescent="0.25">
      <c r="A17" s="22">
        <v>8</v>
      </c>
      <c r="B17" s="57" t="s">
        <v>23</v>
      </c>
      <c r="C17" s="19" t="s">
        <v>18</v>
      </c>
      <c r="D17" s="23">
        <v>1</v>
      </c>
      <c r="E17" s="29">
        <v>1290</v>
      </c>
      <c r="F17" s="30">
        <v>1367.4</v>
      </c>
      <c r="G17" s="30">
        <v>1302.9000000000001</v>
      </c>
      <c r="H17" s="24">
        <f t="shared" si="4"/>
        <v>1320.1000000000001</v>
      </c>
      <c r="I17" s="25">
        <f t="shared" si="5"/>
        <v>41.467698272269736</v>
      </c>
      <c r="J17" s="25">
        <f t="shared" si="6"/>
        <v>3.1412543195416811</v>
      </c>
      <c r="K17" s="26">
        <f t="shared" si="3"/>
        <v>1290</v>
      </c>
    </row>
    <row r="18" spans="1:11" s="2" customFormat="1" ht="45" customHeight="1" x14ac:dyDescent="0.25">
      <c r="A18" s="22">
        <v>9</v>
      </c>
      <c r="B18" s="57" t="s">
        <v>24</v>
      </c>
      <c r="C18" s="19" t="s">
        <v>18</v>
      </c>
      <c r="D18" s="23">
        <v>1</v>
      </c>
      <c r="E18" s="29">
        <v>367</v>
      </c>
      <c r="F18" s="30">
        <v>389.02</v>
      </c>
      <c r="G18" s="30">
        <v>370.67</v>
      </c>
      <c r="H18" s="24">
        <f t="shared" si="4"/>
        <v>375.56333333333333</v>
      </c>
      <c r="I18" s="25">
        <f t="shared" si="5"/>
        <v>11.797399430948035</v>
      </c>
      <c r="J18" s="25">
        <f t="shared" si="6"/>
        <v>3.1412543195416753</v>
      </c>
      <c r="K18" s="26">
        <f t="shared" si="3"/>
        <v>367</v>
      </c>
    </row>
    <row r="19" spans="1:11" s="2" customFormat="1" ht="30.75" customHeight="1" x14ac:dyDescent="0.25">
      <c r="A19" s="22">
        <v>10</v>
      </c>
      <c r="B19" s="57" t="s">
        <v>25</v>
      </c>
      <c r="C19" s="19" t="s">
        <v>18</v>
      </c>
      <c r="D19" s="23">
        <v>4</v>
      </c>
      <c r="E19" s="29">
        <v>500</v>
      </c>
      <c r="F19" s="30">
        <v>530</v>
      </c>
      <c r="G19" s="30">
        <v>505</v>
      </c>
      <c r="H19" s="24">
        <f t="shared" si="4"/>
        <v>511.66666666666669</v>
      </c>
      <c r="I19" s="25">
        <f t="shared" si="5"/>
        <v>16.072751268321593</v>
      </c>
      <c r="J19" s="25">
        <f t="shared" si="6"/>
        <v>3.1412543195416793</v>
      </c>
      <c r="K19" s="26">
        <f t="shared" si="3"/>
        <v>2000</v>
      </c>
    </row>
    <row r="20" spans="1:11" s="2" customFormat="1" ht="36.75" customHeight="1" x14ac:dyDescent="0.25">
      <c r="A20" s="22">
        <v>11</v>
      </c>
      <c r="B20" s="57" t="s">
        <v>26</v>
      </c>
      <c r="C20" s="19" t="s">
        <v>18</v>
      </c>
      <c r="D20" s="23">
        <v>5</v>
      </c>
      <c r="E20" s="29">
        <v>198</v>
      </c>
      <c r="F20" s="30">
        <v>209.88</v>
      </c>
      <c r="G20" s="30">
        <v>199.98</v>
      </c>
      <c r="H20" s="24">
        <f t="shared" si="0"/>
        <v>202.62</v>
      </c>
      <c r="I20" s="25">
        <f t="shared" si="1"/>
        <v>6.3648095022553495</v>
      </c>
      <c r="J20" s="25">
        <f t="shared" si="2"/>
        <v>3.1412543195416789</v>
      </c>
      <c r="K20" s="26">
        <f t="shared" si="3"/>
        <v>990</v>
      </c>
    </row>
    <row r="21" spans="1:11" s="2" customFormat="1" ht="48" customHeight="1" x14ac:dyDescent="0.25">
      <c r="A21" s="22">
        <v>12</v>
      </c>
      <c r="B21" s="57" t="s">
        <v>27</v>
      </c>
      <c r="C21" s="19" t="s">
        <v>18</v>
      </c>
      <c r="D21" s="23">
        <v>3</v>
      </c>
      <c r="E21" s="29">
        <v>800</v>
      </c>
      <c r="F21" s="30">
        <v>848</v>
      </c>
      <c r="G21" s="30">
        <v>808</v>
      </c>
      <c r="H21" s="24">
        <f t="shared" si="0"/>
        <v>818.66666666666663</v>
      </c>
      <c r="I21" s="25">
        <f t="shared" si="1"/>
        <v>25.716402029314544</v>
      </c>
      <c r="J21" s="25">
        <f t="shared" si="2"/>
        <v>3.1412543195416789</v>
      </c>
      <c r="K21" s="26">
        <f t="shared" si="3"/>
        <v>2400</v>
      </c>
    </row>
    <row r="22" spans="1:11" s="2" customFormat="1" ht="36" customHeight="1" x14ac:dyDescent="0.25">
      <c r="A22" s="22">
        <v>13</v>
      </c>
      <c r="B22" s="57" t="s">
        <v>28</v>
      </c>
      <c r="C22" s="19" t="s">
        <v>18</v>
      </c>
      <c r="D22" s="23">
        <v>4</v>
      </c>
      <c r="E22" s="29">
        <v>750</v>
      </c>
      <c r="F22" s="30">
        <v>795</v>
      </c>
      <c r="G22" s="30">
        <v>757.5</v>
      </c>
      <c r="H22" s="24">
        <f t="shared" si="0"/>
        <v>767.5</v>
      </c>
      <c r="I22" s="25">
        <f t="shared" si="1"/>
        <v>24.109126902482387</v>
      </c>
      <c r="J22" s="25">
        <f t="shared" si="2"/>
        <v>3.1412543195416789</v>
      </c>
      <c r="K22" s="26">
        <f t="shared" si="3"/>
        <v>3000</v>
      </c>
    </row>
    <row r="23" spans="1:11" s="2" customFormat="1" ht="34.5" customHeight="1" x14ac:dyDescent="0.25">
      <c r="A23" s="22">
        <v>14</v>
      </c>
      <c r="B23" s="57" t="s">
        <v>29</v>
      </c>
      <c r="C23" s="19" t="s">
        <v>21</v>
      </c>
      <c r="D23" s="23">
        <v>10</v>
      </c>
      <c r="E23" s="29">
        <v>50</v>
      </c>
      <c r="F23" s="30">
        <v>53</v>
      </c>
      <c r="G23" s="30">
        <v>50.5</v>
      </c>
      <c r="H23" s="24">
        <f t="shared" si="0"/>
        <v>51.166666666666664</v>
      </c>
      <c r="I23" s="25">
        <f t="shared" si="1"/>
        <v>1.607275126832159</v>
      </c>
      <c r="J23" s="25">
        <f t="shared" si="2"/>
        <v>3.1412543195416789</v>
      </c>
      <c r="K23" s="26">
        <f t="shared" si="3"/>
        <v>500</v>
      </c>
    </row>
    <row r="24" spans="1:11" s="2" customFormat="1" ht="33" customHeight="1" x14ac:dyDescent="0.25">
      <c r="A24" s="22">
        <v>15</v>
      </c>
      <c r="B24" s="57" t="s">
        <v>30</v>
      </c>
      <c r="C24" s="19" t="s">
        <v>21</v>
      </c>
      <c r="D24" s="23">
        <v>6</v>
      </c>
      <c r="E24" s="29">
        <v>100</v>
      </c>
      <c r="F24" s="30">
        <v>106</v>
      </c>
      <c r="G24" s="30">
        <v>101</v>
      </c>
      <c r="H24" s="24">
        <f t="shared" si="0"/>
        <v>102.33333333333333</v>
      </c>
      <c r="I24" s="25">
        <f t="shared" si="1"/>
        <v>3.214550253664318</v>
      </c>
      <c r="J24" s="25">
        <f t="shared" si="2"/>
        <v>3.1412543195416789</v>
      </c>
      <c r="K24" s="26">
        <f t="shared" si="3"/>
        <v>600</v>
      </c>
    </row>
    <row r="25" spans="1:11" s="2" customFormat="1" ht="40.5" customHeight="1" x14ac:dyDescent="0.25">
      <c r="A25" s="22">
        <v>16</v>
      </c>
      <c r="B25" s="57" t="s">
        <v>31</v>
      </c>
      <c r="C25" s="19" t="s">
        <v>20</v>
      </c>
      <c r="D25" s="23">
        <v>2</v>
      </c>
      <c r="E25" s="29">
        <v>1160</v>
      </c>
      <c r="F25" s="30">
        <v>1229.5999999999999</v>
      </c>
      <c r="G25" s="30">
        <v>1171.5999999999999</v>
      </c>
      <c r="H25" s="24">
        <f t="shared" si="0"/>
        <v>1187.0666666666666</v>
      </c>
      <c r="I25" s="25">
        <f t="shared" si="1"/>
        <v>37.28878294250606</v>
      </c>
      <c r="J25" s="25">
        <f t="shared" si="2"/>
        <v>3.1412543195416767</v>
      </c>
      <c r="K25" s="26">
        <f t="shared" si="3"/>
        <v>2320</v>
      </c>
    </row>
    <row r="26" spans="1:11" s="2" customFormat="1" ht="45.75" customHeight="1" x14ac:dyDescent="0.25">
      <c r="A26" s="22">
        <v>17</v>
      </c>
      <c r="B26" s="57" t="s">
        <v>32</v>
      </c>
      <c r="C26" s="19" t="s">
        <v>19</v>
      </c>
      <c r="D26" s="23">
        <v>90</v>
      </c>
      <c r="E26" s="29">
        <v>104</v>
      </c>
      <c r="F26" s="30">
        <v>110.24</v>
      </c>
      <c r="G26" s="30">
        <v>105.4</v>
      </c>
      <c r="H26" s="24">
        <f t="shared" si="0"/>
        <v>106.54666666666667</v>
      </c>
      <c r="I26" s="25">
        <f t="shared" si="1"/>
        <v>3.274222554032225</v>
      </c>
      <c r="J26" s="25">
        <f t="shared" si="2"/>
        <v>3.0730408153224484</v>
      </c>
      <c r="K26" s="26">
        <f t="shared" si="3"/>
        <v>9360</v>
      </c>
    </row>
    <row r="27" spans="1:11" s="2" customFormat="1" ht="33.75" customHeight="1" x14ac:dyDescent="0.25">
      <c r="A27" s="22">
        <v>18</v>
      </c>
      <c r="B27" s="57" t="s">
        <v>45</v>
      </c>
      <c r="C27" s="19" t="s">
        <v>19</v>
      </c>
      <c r="D27" s="23">
        <v>30</v>
      </c>
      <c r="E27" s="29">
        <v>95</v>
      </c>
      <c r="F27" s="30">
        <v>100.7</v>
      </c>
      <c r="G27" s="30">
        <v>95.95</v>
      </c>
      <c r="H27" s="24">
        <f t="shared" si="0"/>
        <v>97.216666666666654</v>
      </c>
      <c r="I27" s="25">
        <f t="shared" si="1"/>
        <v>3.0538227409811038</v>
      </c>
      <c r="J27" s="25">
        <f t="shared" si="2"/>
        <v>3.1412543195416811</v>
      </c>
      <c r="K27" s="26">
        <f t="shared" si="3"/>
        <v>2850</v>
      </c>
    </row>
    <row r="28" spans="1:11" s="2" customFormat="1" ht="43.5" customHeight="1" x14ac:dyDescent="0.25">
      <c r="A28" s="22">
        <v>19</v>
      </c>
      <c r="B28" s="57" t="s">
        <v>46</v>
      </c>
      <c r="C28" s="19" t="s">
        <v>19</v>
      </c>
      <c r="D28" s="23">
        <v>30</v>
      </c>
      <c r="E28" s="29">
        <v>73</v>
      </c>
      <c r="F28" s="30">
        <v>77.38</v>
      </c>
      <c r="G28" s="30">
        <v>73.73</v>
      </c>
      <c r="H28" s="24">
        <f t="shared" si="0"/>
        <v>74.703333333333333</v>
      </c>
      <c r="I28" s="25">
        <f t="shared" si="1"/>
        <v>2.3466216851749491</v>
      </c>
      <c r="J28" s="25">
        <f t="shared" si="2"/>
        <v>3.1412543195416744</v>
      </c>
      <c r="K28" s="26">
        <f t="shared" si="3"/>
        <v>2190</v>
      </c>
    </row>
    <row r="29" spans="1:11" s="2" customFormat="1" ht="19.5" customHeight="1" x14ac:dyDescent="0.25">
      <c r="A29" s="22">
        <v>20</v>
      </c>
      <c r="B29" s="57" t="s">
        <v>33</v>
      </c>
      <c r="C29" s="19" t="s">
        <v>18</v>
      </c>
      <c r="D29" s="23">
        <v>20</v>
      </c>
      <c r="E29" s="29">
        <v>73.900000000000006</v>
      </c>
      <c r="F29" s="30">
        <v>78.33</v>
      </c>
      <c r="G29" s="30">
        <v>74.64</v>
      </c>
      <c r="H29" s="24">
        <f t="shared" si="0"/>
        <v>75.623333333333335</v>
      </c>
      <c r="I29" s="25">
        <f t="shared" si="1"/>
        <v>2.3730641233083691</v>
      </c>
      <c r="J29" s="25">
        <f t="shared" si="2"/>
        <v>3.1380051879601125</v>
      </c>
      <c r="K29" s="26">
        <f t="shared" si="3"/>
        <v>1478</v>
      </c>
    </row>
    <row r="30" spans="1:11" s="2" customFormat="1" ht="30" customHeight="1" x14ac:dyDescent="0.25">
      <c r="A30" s="22">
        <v>21</v>
      </c>
      <c r="B30" s="57" t="s">
        <v>34</v>
      </c>
      <c r="C30" s="19" t="s">
        <v>18</v>
      </c>
      <c r="D30" s="23">
        <v>25</v>
      </c>
      <c r="E30" s="29">
        <v>149</v>
      </c>
      <c r="F30" s="30">
        <v>157.94</v>
      </c>
      <c r="G30" s="30">
        <v>150.49</v>
      </c>
      <c r="H30" s="24">
        <f t="shared" si="0"/>
        <v>152.47666666666666</v>
      </c>
      <c r="I30" s="25">
        <f t="shared" si="1"/>
        <v>4.7896798779598315</v>
      </c>
      <c r="J30" s="25">
        <f t="shared" si="2"/>
        <v>3.1412543195416776</v>
      </c>
      <c r="K30" s="26">
        <f t="shared" si="3"/>
        <v>3725</v>
      </c>
    </row>
    <row r="31" spans="1:11" s="2" customFormat="1" ht="31.5" customHeight="1" x14ac:dyDescent="0.25">
      <c r="A31" s="22">
        <v>22</v>
      </c>
      <c r="B31" s="57" t="s">
        <v>35</v>
      </c>
      <c r="C31" s="19" t="s">
        <v>18</v>
      </c>
      <c r="D31" s="23">
        <v>15</v>
      </c>
      <c r="E31" s="29">
        <v>63.6</v>
      </c>
      <c r="F31" s="30">
        <v>67.42</v>
      </c>
      <c r="G31" s="30">
        <v>64.239999999999995</v>
      </c>
      <c r="H31" s="24">
        <f t="shared" si="0"/>
        <v>65.086666666666659</v>
      </c>
      <c r="I31" s="25">
        <f t="shared" si="1"/>
        <v>2.0459064820595638</v>
      </c>
      <c r="J31" s="25">
        <f t="shared" si="2"/>
        <v>3.1433572908832801</v>
      </c>
      <c r="K31" s="26">
        <f t="shared" si="3"/>
        <v>954</v>
      </c>
    </row>
    <row r="32" spans="1:11" s="2" customFormat="1" ht="28.5" customHeight="1" x14ac:dyDescent="0.25">
      <c r="A32" s="22">
        <v>23</v>
      </c>
      <c r="B32" s="57" t="s">
        <v>36</v>
      </c>
      <c r="C32" s="19" t="s">
        <v>18</v>
      </c>
      <c r="D32" s="23">
        <v>50</v>
      </c>
      <c r="E32" s="29">
        <v>118</v>
      </c>
      <c r="F32" s="30">
        <v>125.08</v>
      </c>
      <c r="G32" s="30">
        <v>119.18</v>
      </c>
      <c r="H32" s="24">
        <f t="shared" si="0"/>
        <v>120.75333333333333</v>
      </c>
      <c r="I32" s="25">
        <f t="shared" si="1"/>
        <v>3.793169299323893</v>
      </c>
      <c r="J32" s="25">
        <f t="shared" si="2"/>
        <v>3.1412543195416767</v>
      </c>
      <c r="K32" s="26">
        <f t="shared" si="3"/>
        <v>5900</v>
      </c>
    </row>
    <row r="33" spans="1:12" s="4" customFormat="1" ht="29.25" customHeight="1" x14ac:dyDescent="0.25">
      <c r="A33" s="38" t="s">
        <v>4</v>
      </c>
      <c r="B33" s="39"/>
      <c r="C33" s="40"/>
      <c r="D33" s="40"/>
      <c r="E33" s="40"/>
      <c r="F33" s="40"/>
      <c r="G33" s="40"/>
      <c r="H33" s="40"/>
      <c r="I33" s="40"/>
      <c r="J33" s="41"/>
      <c r="K33" s="27">
        <f>SUM(K10:K32)</f>
        <v>60000</v>
      </c>
    </row>
    <row r="34" spans="1:12" ht="48" customHeight="1" x14ac:dyDescent="0.2">
      <c r="A34" s="51" t="s">
        <v>37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</row>
    <row r="35" spans="1:12" ht="42.75" customHeight="1" x14ac:dyDescent="0.2">
      <c r="A35" s="53" t="s">
        <v>9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10"/>
    </row>
    <row r="36" spans="1:12" s="8" customFormat="1" x14ac:dyDescent="0.25">
      <c r="A36" s="20"/>
      <c r="B36" s="33"/>
      <c r="C36" s="7"/>
      <c r="D36" s="7"/>
      <c r="E36" s="6"/>
      <c r="F36" s="6"/>
      <c r="G36" s="6"/>
      <c r="H36" s="21"/>
      <c r="I36" s="21"/>
      <c r="J36" s="21"/>
      <c r="K36" s="21"/>
      <c r="L36" s="9"/>
    </row>
    <row r="37" spans="1:12" s="8" customFormat="1" ht="56.25" customHeight="1" x14ac:dyDescent="0.25">
      <c r="A37" s="37" t="s">
        <v>13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"/>
    </row>
    <row r="38" spans="1:12" s="8" customFormat="1" ht="12.75" customHeight="1" x14ac:dyDescent="0.25">
      <c r="A38" s="20"/>
      <c r="B38" s="33"/>
      <c r="C38" s="20"/>
      <c r="D38" s="20"/>
      <c r="E38" s="20"/>
      <c r="F38" s="20"/>
      <c r="G38" s="20"/>
      <c r="H38" s="20"/>
      <c r="I38" s="20"/>
      <c r="J38" s="20"/>
      <c r="K38" s="20"/>
    </row>
    <row r="39" spans="1:12" s="8" customFormat="1" ht="12.75" customHeight="1" x14ac:dyDescent="0.25">
      <c r="B39" s="33"/>
    </row>
    <row r="40" spans="1:12" s="8" customFormat="1" ht="15.75" customHeight="1" x14ac:dyDescent="0.25">
      <c r="B40" s="33"/>
    </row>
    <row r="41" spans="1:12" s="8" customFormat="1" ht="15.75" customHeight="1" x14ac:dyDescent="0.25">
      <c r="B41" s="33"/>
    </row>
    <row r="42" spans="1:12" s="8" customFormat="1" ht="15.75" customHeight="1" x14ac:dyDescent="0.25">
      <c r="B42" s="33"/>
    </row>
    <row r="43" spans="1:12" s="8" customFormat="1" ht="15.75" customHeight="1" x14ac:dyDescent="0.25">
      <c r="B43" s="33"/>
    </row>
    <row r="44" spans="1:12" s="8" customFormat="1" ht="12.75" customHeight="1" x14ac:dyDescent="0.25">
      <c r="B44" s="33"/>
    </row>
    <row r="45" spans="1:12" x14ac:dyDescent="0.25">
      <c r="A45" s="5"/>
    </row>
    <row r="46" spans="1:12" s="6" customFormat="1" x14ac:dyDescent="0.25">
      <c r="B46" s="32"/>
      <c r="C46" s="7"/>
    </row>
  </sheetData>
  <mergeCells count="12">
    <mergeCell ref="A4:K6"/>
    <mergeCell ref="I1:K3"/>
    <mergeCell ref="A37:K37"/>
    <mergeCell ref="A33:J33"/>
    <mergeCell ref="A7:A8"/>
    <mergeCell ref="B7:B8"/>
    <mergeCell ref="C7:C8"/>
    <mergeCell ref="D7:D8"/>
    <mergeCell ref="E7:G7"/>
    <mergeCell ref="H7:J7"/>
    <mergeCell ref="A34:K34"/>
    <mergeCell ref="A35:K35"/>
  </mergeCells>
  <pageMargins left="0.43307086614173229" right="0.43307086614173229" top="0.74803149606299213" bottom="0.74803149606299213" header="0.31496062992125984" footer="0.31496062992125984"/>
  <pageSetup paperSize="9" scale="5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НМЦК</vt:lpstr>
      <vt:lpstr>НМЦК!Область_печати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wuser</dc:creator>
  <cp:lastModifiedBy>User</cp:lastModifiedBy>
  <cp:lastPrinted>2026-09-11T09:02:36Z</cp:lastPrinted>
  <dcterms:created xsi:type="dcterms:W3CDTF">2014-01-30T07:43:17Z</dcterms:created>
  <dcterms:modified xsi:type="dcterms:W3CDTF">2026-09-11T09:03:01Z</dcterms:modified>
</cp:coreProperties>
</file>