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1560" windowWidth="28800" windowHeight="14370"/>
  </bookViews>
  <sheets>
    <sheet name="НМЦК(НСЦЕ) нац.режим" sheetId="2" r:id="rId1"/>
    <sheet name="Лист1" sheetId="3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5" i="2"/>
  <c r="O23"/>
  <c r="P23" s="1"/>
  <c r="N23"/>
  <c r="Q23" s="1"/>
  <c r="O22"/>
  <c r="N22"/>
  <c r="Q22" s="1"/>
  <c r="O21"/>
  <c r="N21"/>
  <c r="Q21" s="1"/>
  <c r="O20"/>
  <c r="N20"/>
  <c r="Q20" s="1"/>
  <c r="O19"/>
  <c r="N19"/>
  <c r="Q19" s="1"/>
  <c r="O18"/>
  <c r="N18"/>
  <c r="Q18" s="1"/>
  <c r="O24"/>
  <c r="N24"/>
  <c r="Q24" s="1"/>
  <c r="E11" l="1"/>
  <c r="P22"/>
  <c r="P20"/>
  <c r="P21"/>
  <c r="P19"/>
  <c r="P18"/>
  <c r="P24"/>
</calcChain>
</file>

<file path=xl/sharedStrings.xml><?xml version="1.0" encoding="utf-8"?>
<sst xmlns="http://schemas.openxmlformats.org/spreadsheetml/2006/main" count="66" uniqueCount="46">
  <si>
    <t>№
п/п</t>
  </si>
  <si>
    <t>Единица измерения</t>
  </si>
  <si>
    <t>Цена за единицу товара(работы,услуги) из различных источников ценовой информации</t>
  </si>
  <si>
    <t>Количество</t>
  </si>
  <si>
    <t>Наименование товара (работы,услуги) входящих в объект закупки</t>
  </si>
  <si>
    <t>Дата подготовки обоснования начальной (максимальной) цены контракта:</t>
  </si>
  <si>
    <r>
      <t>Используемый метод определения начальной (максимальной) цены контракта</t>
    </r>
    <r>
      <rPr>
        <sz val="12"/>
        <color indexed="8"/>
        <rFont val="Times New Roman"/>
        <family val="1"/>
      </rPr>
      <t xml:space="preserve">: 
</t>
    </r>
  </si>
  <si>
    <t>метод сопоставимых рыночных цен (анализа рынка)</t>
  </si>
  <si>
    <t>вх. от __.__.____  
№ ____</t>
  </si>
  <si>
    <t xml:space="preserve">Коэффициент вариации цен (%) </t>
  </si>
  <si>
    <t>Средняя цена за единицу товара  (работу,услуги),
руб.</t>
  </si>
  <si>
    <t>Расчет НМЦК:</t>
  </si>
  <si>
    <t>Основные характеристики объекта закупки</t>
  </si>
  <si>
    <r>
      <t>Обоснование выбранного метода определения начальной (максимальной) цены контракта:</t>
    </r>
    <r>
      <rPr>
        <sz val="12"/>
        <color indexed="8"/>
        <rFont val="Times New Roman"/>
        <family val="1"/>
      </rPr>
      <t xml:space="preserve"> </t>
    </r>
  </si>
  <si>
    <t>Предмет муниципального контракта (контракта)</t>
  </si>
  <si>
    <t>Наименование заказчика</t>
  </si>
  <si>
    <t>х</t>
  </si>
  <si>
    <t>(должность)</t>
  </si>
  <si>
    <r>
      <t xml:space="preserve">НМЦК 
</t>
    </r>
    <r>
      <rPr>
        <b/>
        <sz val="11"/>
        <color theme="4" tint="-0.249977111117893"/>
        <rFont val="Times New Roman"/>
        <family val="1"/>
        <charset val="204"/>
      </rPr>
      <t xml:space="preserve">(НСЦЕ),
</t>
    </r>
    <r>
      <rPr>
        <b/>
        <sz val="11"/>
        <rFont val="Times New Roman"/>
        <family val="1"/>
        <charset val="204"/>
      </rPr>
      <t>сумма руб.</t>
    </r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</si>
  <si>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 в соответствии  с положениями части 6 статьи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нужд", в соответствии с положениями подпункта "в" пункта 7 Постановления Правительства Российской Федерации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</t>
  </si>
  <si>
    <t>Начальная цена контракта/
Максимальная ценая контракта</t>
  </si>
  <si>
    <t>шт.</t>
  </si>
  <si>
    <t>Среднее квадратичное отклонение -(Ϭ)</t>
  </si>
  <si>
    <t>Валюта, используемая для формирования начально-максимальной цены контракта и расчетов с поставщиком: Российский рубль</t>
  </si>
  <si>
    <t xml:space="preserve">Ответственный за Расчет и обоснование НМЦК: </t>
  </si>
  <si>
    <r>
      <t xml:space="preserve"> начальной (максимальной) цены контракта товара, работы, услугидалее - НМЦК,</t>
    </r>
    <r>
      <rPr>
        <b/>
        <sz val="14"/>
        <color theme="4" tint="-0.249977111117893"/>
        <rFont val="Times New Roman"/>
        <family val="1"/>
        <charset val="204"/>
      </rPr>
      <t>НСЦЕ</t>
    </r>
    <r>
      <rPr>
        <b/>
        <sz val="14"/>
        <color theme="1"/>
        <rFont val="Times New Roman"/>
        <family val="1"/>
        <charset val="204"/>
      </rPr>
      <t>)</t>
    </r>
  </si>
  <si>
    <t xml:space="preserve">РАСЧЕТ И ОБОСНОВАНИЕ  </t>
  </si>
  <si>
    <t>Ответы на запрос  на дату подготовки обоснования НМЦК</t>
  </si>
  <si>
    <t>Администрация Ломоносовского муниципального района Ленинградской области</t>
  </si>
  <si>
    <t xml:space="preserve">вх. от __.__.____  
№ ____
</t>
  </si>
  <si>
    <t xml:space="preserve">Запрос  о предоставлении  ценовой информации субъектам информация о которых включена в ГИСП 
 </t>
  </si>
  <si>
    <t>Запрос  о предоставлении  ценовой информации субъектам которые поставляют идентичные или однородные товары из государств ЕАЭС информация о которых и о поставленных товарах содержится в реестре контрактов
исх: 
(если в ГИСП  содержится информация менее чем о 3 (трех) подходящих субъектах,или получены ответы менее чем от 3 (трех) субъектов.</t>
  </si>
  <si>
    <t>Удлинитель на катушке 100 м.</t>
  </si>
  <si>
    <t>Отпариватель ручной для одежды тип 1</t>
  </si>
  <si>
    <t>Отпариватель ручной для одежды тип 3</t>
  </si>
  <si>
    <t>Отпариватель ручной для одежды тип 2</t>
  </si>
  <si>
    <t>Парогенератор</t>
  </si>
  <si>
    <t>Удлинитель на катушке 50 м.</t>
  </si>
  <si>
    <t>Электрический чайник</t>
  </si>
  <si>
    <t>вх. от 01.06.2026
№ 98/2</t>
  </si>
  <si>
    <t>вх. от 01.06.2026
№ 98/3</t>
  </si>
  <si>
    <t>Товар под номерами 2,3,4,5 отсутствует в РРПП</t>
  </si>
  <si>
    <t>Кучерявый А.Г.</t>
  </si>
  <si>
    <t>Поставка электрооборудования и бытовой техники</t>
  </si>
  <si>
    <t>вх. от 01.06.2026
№ 98/1</t>
  </si>
  <si>
    <t>Запрос поставщикам (подрядчикам, исполнителям) 
исх: от 25 мая 2026г. №62
(если  после запроса субъектам информация о которых включена в ГИСП и  субъектам информация о которых содержится в   реестре контрактов  представлена информация менее чем о 3 (трех) субъектов или  не было получено ответов)</t>
  </si>
</sst>
</file>

<file path=xl/styles.xml><?xml version="1.0" encoding="utf-8"?>
<styleSheet xmlns="http://schemas.openxmlformats.org/spreadsheetml/2006/main">
  <numFmts count="1">
    <numFmt numFmtId="164" formatCode="_-* #,##0.00_р_._-;\-* #,##0.00_р_._-;_-* \-??_р_._-;_-@_-"/>
  </numFmts>
  <fonts count="2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 Cyr"/>
      <charset val="1"/>
    </font>
    <font>
      <sz val="10"/>
      <name val="Arial Cy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4" tint="-0.249977111117893"/>
      <name val="Times New Roman"/>
      <family val="1"/>
      <charset val="204"/>
    </font>
    <font>
      <b/>
      <sz val="11"/>
      <color theme="4" tint="-0.249977111117893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u/>
      <sz val="11"/>
      <color indexed="12"/>
      <name val="Calibri"/>
      <family val="2"/>
      <charset val="204"/>
    </font>
    <font>
      <sz val="8"/>
      <name val="Calibri"/>
      <family val="2"/>
      <charset val="204"/>
      <scheme val="minor"/>
    </font>
    <font>
      <b/>
      <sz val="10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5" fillId="0" borderId="0"/>
    <xf numFmtId="0" fontId="6" fillId="0" borderId="0"/>
    <xf numFmtId="0" fontId="6" fillId="0" borderId="0"/>
    <xf numFmtId="164" fontId="4" fillId="0" borderId="0" applyFill="0" applyBorder="0" applyAlignment="0" applyProtection="0"/>
    <xf numFmtId="0" fontId="18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1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1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3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2" fontId="24" fillId="0" borderId="1" xfId="6" applyNumberFormat="1" applyFont="1" applyFill="1" applyBorder="1" applyAlignment="1" applyProtection="1">
      <alignment horizontal="center" vertical="center" wrapText="1"/>
    </xf>
    <xf numFmtId="0" fontId="8" fillId="0" borderId="5" xfId="1" applyFont="1" applyBorder="1" applyAlignment="1">
      <alignment vertical="top" wrapText="1"/>
    </xf>
    <xf numFmtId="0" fontId="8" fillId="0" borderId="6" xfId="1" applyFont="1" applyBorder="1" applyAlignment="1">
      <alignment vertical="top" wrapText="1"/>
    </xf>
    <xf numFmtId="0" fontId="8" fillId="0" borderId="7" xfId="1" applyFont="1" applyBorder="1" applyAlignment="1">
      <alignment vertical="top" wrapText="1"/>
    </xf>
    <xf numFmtId="14" fontId="8" fillId="0" borderId="1" xfId="1" applyNumberFormat="1" applyFont="1" applyBorder="1" applyAlignment="1">
      <alignment horizontal="left"/>
    </xf>
    <xf numFmtId="0" fontId="8" fillId="0" borderId="1" xfId="1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left"/>
    </xf>
    <xf numFmtId="0" fontId="9" fillId="0" borderId="0" xfId="1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7" fillId="0" borderId="5" xfId="1" applyFont="1" applyBorder="1" applyAlignment="1">
      <alignment vertical="top" wrapText="1"/>
    </xf>
    <xf numFmtId="0" fontId="17" fillId="0" borderId="6" xfId="1" applyFont="1" applyBorder="1" applyAlignment="1">
      <alignment vertical="top" wrapText="1"/>
    </xf>
    <xf numFmtId="0" fontId="17" fillId="0" borderId="7" xfId="1" applyFont="1" applyBorder="1" applyAlignment="1">
      <alignment vertical="top" wrapText="1"/>
    </xf>
    <xf numFmtId="0" fontId="8" fillId="0" borderId="5" xfId="1" applyFont="1" applyBorder="1"/>
    <xf numFmtId="0" fontId="8" fillId="0" borderId="6" xfId="1" applyFont="1" applyBorder="1"/>
    <xf numFmtId="0" fontId="8" fillId="0" borderId="7" xfId="1" applyFont="1" applyBorder="1"/>
    <xf numFmtId="0" fontId="9" fillId="0" borderId="5" xfId="1" applyFont="1" applyBorder="1" applyAlignment="1">
      <alignment vertical="top" wrapText="1"/>
    </xf>
    <xf numFmtId="0" fontId="9" fillId="0" borderId="6" xfId="1" applyFont="1" applyBorder="1" applyAlignment="1">
      <alignment vertical="top" wrapText="1"/>
    </xf>
    <xf numFmtId="0" fontId="9" fillId="0" borderId="7" xfId="1" applyFont="1" applyBorder="1" applyAlignment="1">
      <alignment vertical="top" wrapText="1"/>
    </xf>
    <xf numFmtId="0" fontId="9" fillId="3" borderId="1" xfId="1" applyFont="1" applyFill="1" applyBorder="1" applyAlignment="1">
      <alignment horizontal="left" vertical="center" wrapText="1"/>
    </xf>
    <xf numFmtId="0" fontId="9" fillId="3" borderId="1" xfId="1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</cellXfs>
  <cellStyles count="7">
    <cellStyle name="Гиперссылка" xfId="6" builtinId="8"/>
    <cellStyle name="Обычный" xfId="0" builtinId="0"/>
    <cellStyle name="Обычный 2" xfId="2"/>
    <cellStyle name="Обычный 3" xfId="3"/>
    <cellStyle name="Обычный 4" xfId="4"/>
    <cellStyle name="Обычный 5" xfId="1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Q30"/>
  <sheetViews>
    <sheetView tabSelected="1" workbookViewId="0">
      <selection activeCell="D23" sqref="D23"/>
    </sheetView>
  </sheetViews>
  <sheetFormatPr defaultRowHeight="15"/>
  <cols>
    <col min="1" max="1" width="4.140625" customWidth="1"/>
    <col min="2" max="2" width="43.140625" customWidth="1"/>
    <col min="3" max="3" width="10.42578125" customWidth="1"/>
    <col min="4" max="4" width="13.42578125" customWidth="1"/>
    <col min="5" max="5" width="15" customWidth="1"/>
    <col min="6" max="6" width="11.42578125" customWidth="1"/>
    <col min="7" max="7" width="11.140625" customWidth="1"/>
    <col min="8" max="8" width="20.140625" customWidth="1"/>
    <col min="9" max="9" width="19" customWidth="1"/>
    <col min="10" max="10" width="17.85546875" customWidth="1"/>
    <col min="11" max="11" width="20.140625" customWidth="1"/>
    <col min="12" max="12" width="19" customWidth="1"/>
    <col min="13" max="13" width="17.85546875" customWidth="1"/>
    <col min="14" max="14" width="16" customWidth="1"/>
    <col min="15" max="15" width="17.42578125" customWidth="1"/>
    <col min="16" max="16" width="13.28515625" customWidth="1"/>
    <col min="17" max="17" width="12" customWidth="1"/>
  </cols>
  <sheetData>
    <row r="2" spans="1:17" ht="18.75">
      <c r="A2" s="50" t="s">
        <v>26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7"/>
    </row>
    <row r="3" spans="1:17" ht="18.75">
      <c r="A3" s="51" t="s">
        <v>25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3"/>
    </row>
    <row r="4" spans="1:17" ht="18.7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7" ht="18" customHeight="1">
      <c r="A5" s="25" t="s">
        <v>15</v>
      </c>
      <c r="B5" s="25"/>
      <c r="C5" s="25"/>
      <c r="D5" s="25"/>
      <c r="E5" s="25" t="s">
        <v>28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</row>
    <row r="6" spans="1:17" ht="18" customHeight="1">
      <c r="A6" s="25" t="s">
        <v>14</v>
      </c>
      <c r="B6" s="25"/>
      <c r="C6" s="25"/>
      <c r="D6" s="25"/>
      <c r="E6" s="25" t="s">
        <v>43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</row>
    <row r="7" spans="1:17" ht="18" customHeight="1">
      <c r="A7" s="42" t="s">
        <v>12</v>
      </c>
      <c r="B7" s="43"/>
      <c r="C7" s="43"/>
      <c r="D7" s="4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</row>
    <row r="8" spans="1:17" ht="19.5" customHeight="1">
      <c r="A8" s="45" t="s">
        <v>6</v>
      </c>
      <c r="B8" s="46"/>
      <c r="C8" s="46"/>
      <c r="D8" s="47"/>
      <c r="E8" s="48" t="s">
        <v>7</v>
      </c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</row>
    <row r="9" spans="1:17" ht="63.4" customHeight="1">
      <c r="A9" s="45" t="s">
        <v>13</v>
      </c>
      <c r="B9" s="46"/>
      <c r="C9" s="46"/>
      <c r="D9" s="47"/>
      <c r="E9" s="49" t="s">
        <v>19</v>
      </c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ht="30" customHeight="1">
      <c r="A10" s="21" t="s">
        <v>5</v>
      </c>
      <c r="B10" s="22"/>
      <c r="C10" s="22"/>
      <c r="D10" s="23"/>
      <c r="E10" s="24">
        <v>46213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</row>
    <row r="11" spans="1:17" ht="30" customHeight="1">
      <c r="A11" s="39" t="s">
        <v>20</v>
      </c>
      <c r="B11" s="40"/>
      <c r="C11" s="40"/>
      <c r="D11" s="41"/>
      <c r="E11" s="33">
        <f>Q25</f>
        <v>97366.7</v>
      </c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</row>
    <row r="12" spans="1:17" ht="15.75" customHeight="1">
      <c r="A12" s="34" t="s">
        <v>11</v>
      </c>
      <c r="B12" s="34"/>
      <c r="C12" s="3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7" ht="18.75" customHeight="1">
      <c r="A13" s="35" t="s">
        <v>0</v>
      </c>
      <c r="B13" s="35" t="s">
        <v>4</v>
      </c>
      <c r="C13" s="35" t="s">
        <v>1</v>
      </c>
      <c r="D13" s="35" t="s">
        <v>3</v>
      </c>
      <c r="E13" s="26" t="s">
        <v>2</v>
      </c>
      <c r="F13" s="26"/>
      <c r="G13" s="26"/>
      <c r="H13" s="26"/>
      <c r="I13" s="26"/>
      <c r="J13" s="26"/>
      <c r="K13" s="26"/>
      <c r="L13" s="26"/>
      <c r="M13" s="26"/>
      <c r="N13" s="26" t="s">
        <v>10</v>
      </c>
      <c r="O13" s="35" t="s">
        <v>22</v>
      </c>
      <c r="P13" s="26" t="s">
        <v>9</v>
      </c>
      <c r="Q13" s="26" t="s">
        <v>18</v>
      </c>
    </row>
    <row r="14" spans="1:17" ht="120.4" customHeight="1">
      <c r="A14" s="36"/>
      <c r="B14" s="36"/>
      <c r="C14" s="36"/>
      <c r="D14" s="36"/>
      <c r="E14" s="28" t="s">
        <v>30</v>
      </c>
      <c r="F14" s="29"/>
      <c r="G14" s="29"/>
      <c r="H14" s="59" t="s">
        <v>31</v>
      </c>
      <c r="I14" s="60"/>
      <c r="J14" s="61"/>
      <c r="K14" s="38" t="s">
        <v>45</v>
      </c>
      <c r="L14" s="38"/>
      <c r="M14" s="38"/>
      <c r="N14" s="26"/>
      <c r="O14" s="36"/>
      <c r="P14" s="26"/>
      <c r="Q14" s="27"/>
    </row>
    <row r="15" spans="1:17" ht="105" customHeight="1">
      <c r="A15" s="36"/>
      <c r="B15" s="36"/>
      <c r="C15" s="36"/>
      <c r="D15" s="36"/>
      <c r="E15" s="15" t="s">
        <v>29</v>
      </c>
      <c r="F15" s="15" t="s">
        <v>29</v>
      </c>
      <c r="G15" s="15" t="s">
        <v>8</v>
      </c>
      <c r="H15" s="15" t="s">
        <v>29</v>
      </c>
      <c r="I15" s="15" t="s">
        <v>29</v>
      </c>
      <c r="J15" s="15" t="s">
        <v>29</v>
      </c>
      <c r="K15" s="17" t="s">
        <v>44</v>
      </c>
      <c r="L15" s="17" t="s">
        <v>39</v>
      </c>
      <c r="M15" s="17" t="s">
        <v>40</v>
      </c>
      <c r="N15" s="26"/>
      <c r="O15" s="36"/>
      <c r="P15" s="26"/>
      <c r="Q15" s="27"/>
    </row>
    <row r="16" spans="1:17" ht="60.75" customHeight="1">
      <c r="A16" s="37"/>
      <c r="B16" s="37"/>
      <c r="C16" s="37"/>
      <c r="D16" s="37"/>
      <c r="E16" s="30" t="s">
        <v>41</v>
      </c>
      <c r="F16" s="31"/>
      <c r="G16" s="32"/>
      <c r="H16" s="30"/>
      <c r="I16" s="31"/>
      <c r="J16" s="32"/>
      <c r="K16" s="52" t="s">
        <v>27</v>
      </c>
      <c r="L16" s="53"/>
      <c r="M16" s="54"/>
      <c r="N16" s="26"/>
      <c r="O16" s="37"/>
      <c r="P16" s="26"/>
      <c r="Q16" s="27"/>
    </row>
    <row r="17" spans="1:17">
      <c r="A17" s="1">
        <v>1</v>
      </c>
      <c r="B17" s="1">
        <v>2</v>
      </c>
      <c r="C17" s="1">
        <v>3</v>
      </c>
      <c r="D17" s="1">
        <v>4</v>
      </c>
      <c r="E17" s="2">
        <v>5</v>
      </c>
      <c r="F17" s="2">
        <v>6</v>
      </c>
      <c r="G17" s="2">
        <v>7</v>
      </c>
      <c r="H17" s="2">
        <v>8</v>
      </c>
      <c r="I17" s="2">
        <v>9</v>
      </c>
      <c r="J17" s="2">
        <v>10</v>
      </c>
      <c r="K17" s="1">
        <v>8</v>
      </c>
      <c r="L17" s="1">
        <v>9</v>
      </c>
      <c r="M17" s="1">
        <v>10</v>
      </c>
      <c r="N17" s="1">
        <v>17</v>
      </c>
      <c r="O17" s="1"/>
      <c r="P17" s="1">
        <v>18</v>
      </c>
      <c r="Q17" s="1">
        <v>19</v>
      </c>
    </row>
    <row r="18" spans="1:17">
      <c r="A18" s="1">
        <v>1</v>
      </c>
      <c r="B18" s="1" t="s">
        <v>32</v>
      </c>
      <c r="C18" s="6" t="s">
        <v>21</v>
      </c>
      <c r="D18" s="1">
        <v>3</v>
      </c>
      <c r="E18" s="2"/>
      <c r="F18" s="2"/>
      <c r="G18" s="2"/>
      <c r="H18" s="2"/>
      <c r="I18" s="2"/>
      <c r="J18" s="2"/>
      <c r="K18" s="18">
        <v>10100</v>
      </c>
      <c r="L18" s="18">
        <v>9600</v>
      </c>
      <c r="M18" s="18">
        <v>9700</v>
      </c>
      <c r="N18" s="12">
        <f t="shared" ref="N18:N23" si="0">ROUND((K18+L18+M18)/3,2)</f>
        <v>9800</v>
      </c>
      <c r="O18" s="12">
        <f t="shared" ref="O18:O23" si="1">STDEV(K18:M18)</f>
        <v>264.57513110645908</v>
      </c>
      <c r="P18" s="12">
        <f t="shared" ref="P18:P23" si="2">O18/N18*100</f>
        <v>2.6997462357801947</v>
      </c>
      <c r="Q18" s="12">
        <f t="shared" ref="Q18:Q23" si="3">N18*D18</f>
        <v>29400</v>
      </c>
    </row>
    <row r="19" spans="1:17">
      <c r="A19" s="1">
        <v>2</v>
      </c>
      <c r="B19" s="1" t="s">
        <v>33</v>
      </c>
      <c r="C19" s="6" t="s">
        <v>21</v>
      </c>
      <c r="D19" s="1">
        <v>1</v>
      </c>
      <c r="E19" s="2"/>
      <c r="F19" s="2"/>
      <c r="G19" s="2"/>
      <c r="H19" s="2"/>
      <c r="I19" s="2"/>
      <c r="J19" s="2"/>
      <c r="K19" s="18">
        <v>3700</v>
      </c>
      <c r="L19" s="18">
        <v>3400</v>
      </c>
      <c r="M19" s="18">
        <v>3800</v>
      </c>
      <c r="N19" s="12">
        <f t="shared" si="0"/>
        <v>3633.33</v>
      </c>
      <c r="O19" s="12">
        <f t="shared" si="1"/>
        <v>208.16659994661327</v>
      </c>
      <c r="P19" s="12">
        <f t="shared" si="2"/>
        <v>5.7293612181280889</v>
      </c>
      <c r="Q19" s="12">
        <f t="shared" si="3"/>
        <v>3633.33</v>
      </c>
    </row>
    <row r="20" spans="1:17">
      <c r="A20" s="1">
        <v>3</v>
      </c>
      <c r="B20" s="1" t="s">
        <v>35</v>
      </c>
      <c r="C20" s="6" t="s">
        <v>21</v>
      </c>
      <c r="D20" s="1">
        <v>1</v>
      </c>
      <c r="E20" s="2"/>
      <c r="F20" s="2"/>
      <c r="G20" s="2"/>
      <c r="H20" s="2"/>
      <c r="I20" s="2"/>
      <c r="J20" s="2"/>
      <c r="K20" s="18">
        <v>5600</v>
      </c>
      <c r="L20" s="18">
        <v>5300</v>
      </c>
      <c r="M20" s="18">
        <v>5500</v>
      </c>
      <c r="N20" s="12">
        <f t="shared" si="0"/>
        <v>5466.67</v>
      </c>
      <c r="O20" s="12">
        <f t="shared" si="1"/>
        <v>152.75252316519467</v>
      </c>
      <c r="P20" s="12">
        <f t="shared" si="2"/>
        <v>2.7942517687219945</v>
      </c>
      <c r="Q20" s="12">
        <f t="shared" si="3"/>
        <v>5466.67</v>
      </c>
    </row>
    <row r="21" spans="1:17">
      <c r="A21" s="1">
        <v>4</v>
      </c>
      <c r="B21" s="1" t="s">
        <v>34</v>
      </c>
      <c r="C21" s="6" t="s">
        <v>21</v>
      </c>
      <c r="D21" s="1">
        <v>1</v>
      </c>
      <c r="E21" s="2"/>
      <c r="F21" s="2"/>
      <c r="G21" s="2"/>
      <c r="H21" s="2"/>
      <c r="I21" s="2"/>
      <c r="J21" s="2"/>
      <c r="K21" s="18">
        <v>3400</v>
      </c>
      <c r="L21" s="18">
        <v>2700</v>
      </c>
      <c r="M21" s="18">
        <v>3200</v>
      </c>
      <c r="N21" s="12">
        <f t="shared" si="0"/>
        <v>3100</v>
      </c>
      <c r="O21" s="12">
        <f t="shared" si="1"/>
        <v>360.55512754639892</v>
      </c>
      <c r="P21" s="12">
        <f t="shared" si="2"/>
        <v>11.630810566012869</v>
      </c>
      <c r="Q21" s="12">
        <f t="shared" si="3"/>
        <v>3100</v>
      </c>
    </row>
    <row r="22" spans="1:17">
      <c r="A22" s="1">
        <v>5</v>
      </c>
      <c r="B22" s="1" t="s">
        <v>36</v>
      </c>
      <c r="C22" s="6" t="s">
        <v>21</v>
      </c>
      <c r="D22" s="1">
        <v>2</v>
      </c>
      <c r="E22" s="2"/>
      <c r="F22" s="2"/>
      <c r="G22" s="2"/>
      <c r="H22" s="2"/>
      <c r="I22" s="2"/>
      <c r="J22" s="2"/>
      <c r="K22" s="18">
        <v>7950</v>
      </c>
      <c r="L22" s="18">
        <v>7500</v>
      </c>
      <c r="M22" s="18">
        <v>7700</v>
      </c>
      <c r="N22" s="12">
        <f t="shared" si="0"/>
        <v>7716.67</v>
      </c>
      <c r="O22" s="12">
        <f t="shared" si="1"/>
        <v>225.46248764114469</v>
      </c>
      <c r="P22" s="12">
        <f t="shared" si="2"/>
        <v>2.9217588369224639</v>
      </c>
      <c r="Q22" s="12">
        <f t="shared" si="3"/>
        <v>15433.34</v>
      </c>
    </row>
    <row r="23" spans="1:17">
      <c r="A23" s="1">
        <v>6</v>
      </c>
      <c r="B23" s="1" t="s">
        <v>37</v>
      </c>
      <c r="C23" s="6" t="s">
        <v>21</v>
      </c>
      <c r="D23" s="1">
        <v>2</v>
      </c>
      <c r="E23" s="2"/>
      <c r="F23" s="2"/>
      <c r="G23" s="2"/>
      <c r="H23" s="2"/>
      <c r="I23" s="2"/>
      <c r="J23" s="2"/>
      <c r="K23" s="18">
        <v>5950</v>
      </c>
      <c r="L23" s="18">
        <v>5400</v>
      </c>
      <c r="M23" s="18">
        <v>5800</v>
      </c>
      <c r="N23" s="12">
        <f t="shared" si="0"/>
        <v>5716.67</v>
      </c>
      <c r="O23" s="12">
        <f t="shared" si="1"/>
        <v>284.31203515386636</v>
      </c>
      <c r="P23" s="12">
        <f t="shared" si="2"/>
        <v>4.97338547010526</v>
      </c>
      <c r="Q23" s="12">
        <f t="shared" si="3"/>
        <v>11433.34</v>
      </c>
    </row>
    <row r="24" spans="1:17">
      <c r="A24" s="6">
        <v>7</v>
      </c>
      <c r="B24" s="19" t="s">
        <v>38</v>
      </c>
      <c r="C24" s="6" t="s">
        <v>21</v>
      </c>
      <c r="D24" s="6">
        <v>6</v>
      </c>
      <c r="E24" s="13"/>
      <c r="F24" s="13"/>
      <c r="G24" s="13"/>
      <c r="H24" s="16"/>
      <c r="I24" s="16"/>
      <c r="J24" s="16"/>
      <c r="K24" s="20">
        <v>4850</v>
      </c>
      <c r="L24" s="20">
        <v>4700</v>
      </c>
      <c r="M24" s="20">
        <v>4900</v>
      </c>
      <c r="N24" s="12">
        <f>ROUND((K24+L24+M24)/3,2)</f>
        <v>4816.67</v>
      </c>
      <c r="O24" s="12">
        <f>STDEV(K24:M24)</f>
        <v>104.08329997330664</v>
      </c>
      <c r="P24" s="12">
        <f>O24/N24*100</f>
        <v>2.1608974659527562</v>
      </c>
      <c r="Q24" s="12">
        <f>N24*D24</f>
        <v>28900.02</v>
      </c>
    </row>
    <row r="25" spans="1:17">
      <c r="A25" s="56">
        <v>5</v>
      </c>
      <c r="B25" s="57"/>
      <c r="C25" s="57"/>
      <c r="D25" s="58"/>
      <c r="E25" s="5" t="s">
        <v>16</v>
      </c>
      <c r="F25" s="5" t="s">
        <v>16</v>
      </c>
      <c r="G25" s="5" t="s">
        <v>16</v>
      </c>
      <c r="H25" s="5" t="s">
        <v>16</v>
      </c>
      <c r="I25" s="5" t="s">
        <v>16</v>
      </c>
      <c r="J25" s="5" t="s">
        <v>16</v>
      </c>
      <c r="K25" s="11" t="s">
        <v>16</v>
      </c>
      <c r="L25" s="11" t="s">
        <v>16</v>
      </c>
      <c r="M25" s="11" t="s">
        <v>16</v>
      </c>
      <c r="N25" s="14" t="s">
        <v>16</v>
      </c>
      <c r="O25" s="14"/>
      <c r="P25" s="14" t="s">
        <v>16</v>
      </c>
      <c r="Q25" s="14">
        <f>SUM(Q18:Q24)</f>
        <v>97366.7</v>
      </c>
    </row>
    <row r="27" spans="1:17">
      <c r="A27" s="55" t="s">
        <v>23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</row>
    <row r="28" spans="1:17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>
      <c r="A29" s="8"/>
      <c r="B29" s="8"/>
      <c r="C29" s="8" t="s">
        <v>24</v>
      </c>
      <c r="D29" s="8"/>
      <c r="E29" s="8"/>
      <c r="F29" s="9"/>
      <c r="G29" s="8"/>
      <c r="H29" s="9" t="s">
        <v>42</v>
      </c>
      <c r="I29" s="8"/>
      <c r="J29" s="8"/>
      <c r="K29" s="8"/>
      <c r="L29" s="8"/>
      <c r="M29" s="8"/>
      <c r="N29" s="8"/>
      <c r="O29" s="8"/>
      <c r="P29" s="8"/>
      <c r="Q29" s="8"/>
    </row>
    <row r="30" spans="1:17">
      <c r="A30" s="8"/>
      <c r="B30" s="8"/>
      <c r="C30" s="8"/>
      <c r="D30" s="8"/>
      <c r="E30" s="8"/>
      <c r="F30" s="10" t="s">
        <v>17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</sheetData>
  <mergeCells count="34">
    <mergeCell ref="K16:M16"/>
    <mergeCell ref="A27:Q27"/>
    <mergeCell ref="O13:O16"/>
    <mergeCell ref="A25:D25"/>
    <mergeCell ref="H14:J14"/>
    <mergeCell ref="H16:J16"/>
    <mergeCell ref="A2:N2"/>
    <mergeCell ref="A3:N3"/>
    <mergeCell ref="A5:D5"/>
    <mergeCell ref="E5:Q5"/>
    <mergeCell ref="A6:D6"/>
    <mergeCell ref="E6:Q6"/>
    <mergeCell ref="A7:D7"/>
    <mergeCell ref="E7:Q7"/>
    <mergeCell ref="A8:D8"/>
    <mergeCell ref="E8:Q8"/>
    <mergeCell ref="A9:D9"/>
    <mergeCell ref="E9:Q9"/>
    <mergeCell ref="A10:D10"/>
    <mergeCell ref="E10:Q10"/>
    <mergeCell ref="Q13:Q16"/>
    <mergeCell ref="E14:G14"/>
    <mergeCell ref="E16:G16"/>
    <mergeCell ref="E11:Q11"/>
    <mergeCell ref="A12:C12"/>
    <mergeCell ref="A13:A16"/>
    <mergeCell ref="B13:B16"/>
    <mergeCell ref="C13:C16"/>
    <mergeCell ref="D13:D16"/>
    <mergeCell ref="E13:M13"/>
    <mergeCell ref="N13:N16"/>
    <mergeCell ref="K14:M14"/>
    <mergeCell ref="A11:D11"/>
    <mergeCell ref="P13:P16"/>
  </mergeCells>
  <phoneticPr fontId="19" type="noConversion"/>
  <pageMargins left="0.7" right="0.7" top="0.75" bottom="0.75" header="0.3" footer="0.3"/>
  <pageSetup paperSize="9" scale="2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НМЦК(НСЦЕ) нац.режим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Горевая Наталья Леонидовна</dc:creator>
  <cp:lastModifiedBy>admin</cp:lastModifiedBy>
  <cp:lastPrinted>2025-02-19T00:06:51Z</cp:lastPrinted>
  <dcterms:created xsi:type="dcterms:W3CDTF">2025-02-03T00:52:55Z</dcterms:created>
  <dcterms:modified xsi:type="dcterms:W3CDTF">2026-08-24T19:04:56Z</dcterms:modified>
</cp:coreProperties>
</file>