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19320" windowHeight="10155"/>
  </bookViews>
  <sheets>
    <sheet name="Расчет цены" sheetId="2" r:id="rId1"/>
  </sheets>
  <calcPr calcId="124519"/>
</workbook>
</file>

<file path=xl/calcChain.xml><?xml version="1.0" encoding="utf-8"?>
<calcChain xmlns="http://schemas.openxmlformats.org/spreadsheetml/2006/main">
  <c r="I7" i="2"/>
  <c r="J6"/>
  <c r="I6"/>
  <c r="H6"/>
  <c r="L6" s="1"/>
  <c r="M6" s="1"/>
  <c r="N6" s="1"/>
  <c r="O6" s="1"/>
  <c r="J5"/>
  <c r="I5"/>
  <c r="H5"/>
  <c r="L5" s="1"/>
  <c r="M5" s="1"/>
  <c r="N5" s="1"/>
  <c r="O5" s="1"/>
  <c r="K6" l="1"/>
  <c r="K5"/>
</calcChain>
</file>

<file path=xl/sharedStrings.xml><?xml version="1.0" encoding="utf-8"?>
<sst xmlns="http://schemas.openxmlformats.org/spreadsheetml/2006/main" count="27" uniqueCount="26">
  <si>
    <t>№</t>
  </si>
  <si>
    <t>Наименование предмета контракта</t>
  </si>
  <si>
    <t>Кол-во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</si>
  <si>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</si>
  <si>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</si>
  <si>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</si>
  <si>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рублей</t>
  </si>
  <si>
    <t>Однородность совокупности значений выявленных цен, используемых в расчете Н(М)ЦК, ЦКЕП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</si>
  <si>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</si>
  <si>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Ценовая информация (коммерч. предложения, сведения из реестра контрактов, иная)  (руб./ед.изм.)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</si>
  <si>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</si>
  <si>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</si>
  <si>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Ед. изм по ОКЕИ</t>
  </si>
  <si>
    <t>Количество предложений и иных источников информации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</si>
  <si>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</si>
  <si>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</si>
  <si>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 xml:space="preserve">Расчет начальной (максимальной) цены контракта, цены контракта(Н(М)ЦК) методом сопоставимых рыночных цен (анализа рынка)
</t>
  </si>
  <si>
    <t>шт.</t>
  </si>
  <si>
    <t xml:space="preserve">*При определении Н(М)ЦК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</t>
  </si>
  <si>
    <r>
      <t xml:space="preserve">Средняя арифметическая цена за единицу     </t>
    </r>
    <r>
      <rPr>
        <b/>
        <i/>
        <sz val="9"/>
        <color indexed="8"/>
        <rFont val="Times New Roman"/>
        <family val="1"/>
        <charset val="204"/>
      </rPr>
      <t xml:space="preserve">&lt;ц&gt; </t>
    </r>
  </si>
  <si>
    <t>Утверждаю                                                             Руководитель контрактной службы
Администрации Лодейнопольского
муниципального района
_____________ С.В. Тарелкин                                                                                                                                                                                                                                                                                                                                                                                                                                                                                                 
 «__»____________2026 года</t>
  </si>
  <si>
    <t xml:space="preserve">Коммерческое предложение №1 </t>
  </si>
  <si>
    <t xml:space="preserve">Коммерческое предложение №2                </t>
  </si>
  <si>
    <t xml:space="preserve">Коммерческое предложение №3                       </t>
  </si>
  <si>
    <t>Шредер (уничтожитель документов)</t>
  </si>
  <si>
    <t>Матричный принтер Olivetti PR2 Plus (Passport)</t>
  </si>
</sst>
</file>

<file path=xl/styles.xml><?xml version="1.0" encoding="utf-8"?>
<styleSheet xmlns="http://schemas.openxmlformats.org/spreadsheetml/2006/main">
  <numFmts count="2">
    <numFmt numFmtId="164" formatCode="0.0000"/>
    <numFmt numFmtId="166" formatCode="0.0000000000000"/>
  </numFmts>
  <fonts count="16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55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3" fillId="0" borderId="0" xfId="0" applyFont="1"/>
    <xf numFmtId="0" fontId="1" fillId="0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10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0" fontId="14" fillId="0" borderId="0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textRotation="90" wrapText="1"/>
    </xf>
    <xf numFmtId="1" fontId="2" fillId="0" borderId="1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/>
    <xf numFmtId="4" fontId="13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 applyBorder="1" applyAlignment="1"/>
    <xf numFmtId="2" fontId="2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4" fontId="14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2" fontId="10" fillId="2" borderId="4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2" borderId="0" xfId="0" applyFont="1" applyFill="1" applyAlignment="1">
      <alignment horizontal="center" vertical="top" wrapText="1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top" wrapText="1"/>
    </xf>
    <xf numFmtId="2" fontId="1" fillId="0" borderId="2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952500</xdr:rowOff>
    </xdr:from>
    <xdr:to>
      <xdr:col>11</xdr:col>
      <xdr:colOff>0</xdr:colOff>
      <xdr:row>3</xdr:row>
      <xdr:rowOff>1304925</xdr:rowOff>
    </xdr:to>
    <xdr:pic>
      <xdr:nvPicPr>
        <xdr:cNvPr id="26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19875" y="30480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923925</xdr:rowOff>
    </xdr:from>
    <xdr:to>
      <xdr:col>9</xdr:col>
      <xdr:colOff>1019175</xdr:colOff>
      <xdr:row>3</xdr:row>
      <xdr:rowOff>1362075</xdr:rowOff>
    </xdr:to>
    <xdr:pic>
      <xdr:nvPicPr>
        <xdr:cNvPr id="26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0194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19050</xdr:colOff>
      <xdr:row>3</xdr:row>
      <xdr:rowOff>1600200</xdr:rowOff>
    </xdr:from>
    <xdr:to>
      <xdr:col>11</xdr:col>
      <xdr:colOff>1504950</xdr:colOff>
      <xdr:row>3</xdr:row>
      <xdr:rowOff>1962150</xdr:rowOff>
    </xdr:to>
    <xdr:pic>
      <xdr:nvPicPr>
        <xdr:cNvPr id="266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572375" y="36957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1"/>
  <sheetViews>
    <sheetView tabSelected="1" topLeftCell="A4" zoomScale="85" zoomScaleNormal="85" workbookViewId="0">
      <selection activeCell="M7" sqref="M7"/>
    </sheetView>
  </sheetViews>
  <sheetFormatPr defaultRowHeight="12.75"/>
  <cols>
    <col min="1" max="1" width="3.140625" style="2" customWidth="1"/>
    <col min="2" max="2" width="20" style="2" customWidth="1"/>
    <col min="3" max="3" width="5.85546875" style="2" customWidth="1"/>
    <col min="4" max="4" width="6.85546875" style="2" customWidth="1"/>
    <col min="5" max="5" width="11.140625" style="2" customWidth="1"/>
    <col min="6" max="6" width="12.28515625" style="2" customWidth="1"/>
    <col min="7" max="7" width="11" style="2" customWidth="1"/>
    <col min="8" max="8" width="6" style="2" customWidth="1"/>
    <col min="9" max="9" width="15.5703125" style="2" customWidth="1"/>
    <col min="10" max="10" width="15.42578125" style="2" customWidth="1"/>
    <col min="11" max="11" width="14.28515625" style="2" customWidth="1"/>
    <col min="12" max="12" width="22.7109375" style="2" customWidth="1"/>
    <col min="13" max="13" width="12.42578125" style="2" customWidth="1"/>
    <col min="14" max="14" width="11.140625" style="2" customWidth="1"/>
    <col min="15" max="15" width="11.28515625" style="2" customWidth="1"/>
    <col min="16" max="17" width="9.140625" style="2"/>
    <col min="18" max="18" width="13.5703125" style="2" bestFit="1" customWidth="1"/>
    <col min="19" max="16384" width="9.140625" style="2"/>
  </cols>
  <sheetData>
    <row r="1" spans="1:19" ht="98.25" customHeight="1">
      <c r="L1" s="37" t="s">
        <v>20</v>
      </c>
      <c r="M1" s="37"/>
      <c r="N1" s="37"/>
      <c r="O1" s="37"/>
    </row>
    <row r="2" spans="1:19" ht="27.75" customHeight="1">
      <c r="A2" s="43" t="s">
        <v>16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9" ht="39" customHeight="1">
      <c r="A3" s="44" t="s">
        <v>0</v>
      </c>
      <c r="B3" s="44" t="s">
        <v>1</v>
      </c>
      <c r="C3" s="45" t="s">
        <v>12</v>
      </c>
      <c r="D3" s="48" t="s">
        <v>2</v>
      </c>
      <c r="E3" s="49" t="s">
        <v>9</v>
      </c>
      <c r="F3" s="49"/>
      <c r="G3" s="49"/>
      <c r="H3" s="49"/>
      <c r="I3" s="52" t="s">
        <v>7</v>
      </c>
      <c r="J3" s="53"/>
      <c r="K3" s="53"/>
      <c r="L3" s="51" t="s">
        <v>14</v>
      </c>
      <c r="M3" s="51"/>
      <c r="N3" s="51"/>
      <c r="O3" s="51"/>
    </row>
    <row r="4" spans="1:19" ht="192.75" customHeight="1">
      <c r="A4" s="44"/>
      <c r="B4" s="44"/>
      <c r="C4" s="45"/>
      <c r="D4" s="48"/>
      <c r="E4" s="34" t="s">
        <v>21</v>
      </c>
      <c r="F4" s="34" t="s">
        <v>22</v>
      </c>
      <c r="G4" s="34" t="s">
        <v>23</v>
      </c>
      <c r="H4" s="17" t="s">
        <v>13</v>
      </c>
      <c r="I4" s="33" t="s">
        <v>19</v>
      </c>
      <c r="J4" s="15" t="s">
        <v>3</v>
      </c>
      <c r="K4" s="3" t="s">
        <v>4</v>
      </c>
      <c r="L4" s="1" t="s">
        <v>8</v>
      </c>
      <c r="M4" s="14" t="s">
        <v>5</v>
      </c>
      <c r="N4" s="32" t="s">
        <v>10</v>
      </c>
      <c r="O4" s="14" t="s">
        <v>11</v>
      </c>
      <c r="R4" s="19"/>
    </row>
    <row r="5" spans="1:19" s="8" customFormat="1" ht="25.5">
      <c r="A5" s="30">
        <v>1</v>
      </c>
      <c r="B5" s="35" t="s">
        <v>24</v>
      </c>
      <c r="C5" s="31" t="s">
        <v>17</v>
      </c>
      <c r="D5" s="27">
        <v>1</v>
      </c>
      <c r="E5" s="28">
        <v>26100</v>
      </c>
      <c r="F5" s="28">
        <v>26000</v>
      </c>
      <c r="G5" s="36">
        <v>26290</v>
      </c>
      <c r="H5" s="18">
        <f>COUNT(E5:G5)</f>
        <v>3</v>
      </c>
      <c r="I5" s="23">
        <f>AVERAGE(E5:G5)</f>
        <v>26130</v>
      </c>
      <c r="J5" s="4">
        <f>STDEV(E5:G5)</f>
        <v>147.30919862656236</v>
      </c>
      <c r="K5" s="13">
        <f>J5/I5</f>
        <v>5.6375506554367533E-3</v>
      </c>
      <c r="L5" s="6">
        <f>((D5/H5)*(SUM(E5:G5)))</f>
        <v>26130</v>
      </c>
      <c r="M5" s="5">
        <f>L5/D5</f>
        <v>26130</v>
      </c>
      <c r="N5" s="6">
        <f>ROUND(M5,2)</f>
        <v>26130</v>
      </c>
      <c r="O5" s="6">
        <f>N5*D5</f>
        <v>26130</v>
      </c>
      <c r="S5" s="20"/>
    </row>
    <row r="6" spans="1:19" s="8" customFormat="1" ht="38.25">
      <c r="A6" s="30">
        <v>1</v>
      </c>
      <c r="B6" s="35" t="s">
        <v>25</v>
      </c>
      <c r="C6" s="31" t="s">
        <v>17</v>
      </c>
      <c r="D6" s="27">
        <v>1</v>
      </c>
      <c r="E6" s="28">
        <v>75500</v>
      </c>
      <c r="F6" s="28">
        <v>78430</v>
      </c>
      <c r="G6" s="36">
        <v>75000</v>
      </c>
      <c r="H6" s="18">
        <f>COUNT(E6:G6)</f>
        <v>3</v>
      </c>
      <c r="I6" s="23">
        <f>AVERAGE(E6:G6)</f>
        <v>76310</v>
      </c>
      <c r="J6" s="4">
        <f>STDEV(E6:G6)</f>
        <v>1852.9166198186037</v>
      </c>
      <c r="K6" s="13">
        <f>J6/I6</f>
        <v>2.4281439127487928E-2</v>
      </c>
      <c r="L6" s="6">
        <f>((D6/H6)*(SUM(E6:G6)))</f>
        <v>76310</v>
      </c>
      <c r="M6" s="5">
        <f>L6/D6</f>
        <v>76310</v>
      </c>
      <c r="N6" s="6">
        <f>ROUND(M6,2)</f>
        <v>76310</v>
      </c>
      <c r="O6" s="6">
        <f>N6*D6</f>
        <v>76310</v>
      </c>
      <c r="S6" s="20"/>
    </row>
    <row r="7" spans="1:19" s="8" customFormat="1" ht="30.75" customHeight="1">
      <c r="A7" s="50" t="s">
        <v>15</v>
      </c>
      <c r="B7" s="50"/>
      <c r="C7" s="50"/>
      <c r="D7" s="50"/>
      <c r="E7" s="50"/>
      <c r="F7" s="50"/>
      <c r="G7" s="50"/>
      <c r="H7" s="50"/>
      <c r="I7" s="29">
        <f>SUM(O5:O6)</f>
        <v>102440</v>
      </c>
      <c r="J7" s="16" t="s">
        <v>6</v>
      </c>
      <c r="K7" s="16"/>
      <c r="L7" s="16"/>
      <c r="M7" s="16"/>
      <c r="N7" s="16"/>
      <c r="O7" s="7"/>
    </row>
    <row r="8" spans="1:19" s="26" customFormat="1" ht="95.25" customHeight="1">
      <c r="A8" s="24"/>
      <c r="B8" s="47" t="s">
        <v>18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25"/>
    </row>
    <row r="9" spans="1:19" ht="41.25" customHeight="1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9" ht="60" customHeight="1">
      <c r="A10" s="38"/>
      <c r="B10" s="39"/>
      <c r="C10" s="40"/>
      <c r="D10" s="40"/>
      <c r="E10" s="40"/>
      <c r="F10" s="40"/>
      <c r="G10" s="40"/>
      <c r="H10" s="40"/>
      <c r="I10" s="40"/>
      <c r="J10" s="22"/>
      <c r="K10" s="22"/>
      <c r="L10" s="21"/>
    </row>
    <row r="11" spans="1:19" s="9" customFormat="1" ht="15.75">
      <c r="A11" s="42"/>
      <c r="B11" s="42"/>
      <c r="C11" s="42"/>
      <c r="D11" s="10"/>
      <c r="E11" s="11"/>
      <c r="F11" s="11"/>
      <c r="G11" s="11"/>
      <c r="H11" s="12"/>
      <c r="M11" s="46"/>
      <c r="N11" s="46"/>
    </row>
  </sheetData>
  <mergeCells count="15">
    <mergeCell ref="L1:O1"/>
    <mergeCell ref="A10:I10"/>
    <mergeCell ref="A9:O9"/>
    <mergeCell ref="A11:C11"/>
    <mergeCell ref="A2:O2"/>
    <mergeCell ref="A3:A4"/>
    <mergeCell ref="B3:B4"/>
    <mergeCell ref="C3:C4"/>
    <mergeCell ref="M11:N11"/>
    <mergeCell ref="B8:O8"/>
    <mergeCell ref="D3:D4"/>
    <mergeCell ref="E3:H3"/>
    <mergeCell ref="A7:H7"/>
    <mergeCell ref="L3:O3"/>
    <mergeCell ref="I3:K3"/>
  </mergeCells>
  <pageMargins left="0.75" right="0.70866141732283472" top="1.0900000000000001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1</cp:lastModifiedBy>
  <cp:lastPrinted>2024-01-31T11:09:03Z</cp:lastPrinted>
  <dcterms:created xsi:type="dcterms:W3CDTF">2014-01-15T18:15:09Z</dcterms:created>
  <dcterms:modified xsi:type="dcterms:W3CDTF">2026-08-31T12:47:43Z</dcterms:modified>
</cp:coreProperties>
</file>