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268 333,36 - по правительство\размещение\"/>
    </mc:Choice>
  </mc:AlternateContent>
  <xr:revisionPtr revIDLastSave="0" documentId="13_ncr:1_{265BD37A-2C9D-499D-AB17-D9432C1B203D}" xr6:coauthVersionLast="47" xr6:coauthVersionMax="47" xr10:uidLastSave="{00000000-0000-0000-0000-000000000000}"/>
  <bookViews>
    <workbookView showVerticalScroll="0" xWindow="-120" yWindow="-120" windowWidth="29040" windowHeight="15840" xr2:uid="{00000000-000D-0000-FFFF-FFFF00000000}"/>
  </bookViews>
  <sheets>
    <sheet name="битрикс 250" sheetId="5" r:id="rId1"/>
  </sheets>
  <definedNames>
    <definedName name="_xlnm.Print_Area" localSheetId="0">'битрикс 250'!$A$2:$O$17</definedName>
  </definedNames>
  <calcPr calcId="191029"/>
</workbook>
</file>

<file path=xl/calcChain.xml><?xml version="1.0" encoding="utf-8"?>
<calcChain xmlns="http://schemas.openxmlformats.org/spreadsheetml/2006/main">
  <c r="I13" i="5" l="1"/>
  <c r="L13" i="5" s="1"/>
  <c r="J13" i="5"/>
  <c r="K13" i="5" s="1"/>
  <c r="J12" i="5" l="1"/>
  <c r="I12" i="5" l="1"/>
  <c r="L12" i="5" s="1"/>
  <c r="L14" i="5" s="1"/>
  <c r="K12" i="5" l="1"/>
</calcChain>
</file>

<file path=xl/sharedStrings.xml><?xml version="1.0" encoding="utf-8"?>
<sst xmlns="http://schemas.openxmlformats.org/spreadsheetml/2006/main" count="28" uniqueCount="27">
  <si>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</si>
  <si>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</si>
  <si>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</si>
  <si>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</si>
  <si>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</si>
  <si>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</si>
  <si>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</si>
  <si>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</si>
  <si>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</si>
  <si>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</si>
  <si>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</si>
  <si>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</si>
  <si>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</si>
  <si>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        </t>
    </r>
    <r>
      <rPr>
        <sz val="11"/>
        <rFont val="Times New Roman"/>
        <family val="1"/>
        <charset val="204"/>
      </rPr>
      <t xml:space="preserve">  </t>
    </r>
    <r>
      <rPr>
        <i/>
        <sz val="11"/>
        <rFont val="Times New Roman"/>
        <family val="1"/>
        <charset val="204"/>
      </rPr>
      <t xml:space="preserve">  </t>
    </r>
  </si>
  <si>
    <r>
      <rPr>
        <b/>
        <sz val="11"/>
        <rFont val="Times New Roman"/>
        <family val="1"/>
        <charset val="204"/>
      </rPr>
      <t>Расчет НМЦК по формуле, в рублях РФ</t>
    </r>
    <r>
      <rPr>
        <sz val="11"/>
        <rFont val="Times New Roman"/>
        <family val="1"/>
        <charset val="204"/>
      </rPr>
      <t xml:space="preserve">                 </t>
    </r>
  </si>
  <si>
    <t>Ед. изм.</t>
  </si>
  <si>
    <t>Исполнитель: Гуща П.А.</t>
  </si>
  <si>
    <t>шт</t>
  </si>
  <si>
    <t>итого</t>
  </si>
  <si>
    <t>Коммерческое предложение
вх.№ 03-01/639-2026 от 24.08.2026</t>
  </si>
  <si>
    <t>Коммерческое предложение
вх.№ 03-01/641-2026 от 26.08.2026</t>
  </si>
  <si>
    <t>Коммерческое предложение
вх.№ 03-01/642-2026 от 26.08.2026</t>
  </si>
  <si>
    <t>Лицензия на право использования программы для ЭВМ «Контур.Фокус» по тарифному плану «Премиум» на 12 мес. для основного пользователя - продление</t>
  </si>
  <si>
    <t>Лицензия на право использования программы для ЭВМ «Контур.Фокус» по тарифному плану «Премиум» на 12 мес. для дополнительного пользователя - продление</t>
  </si>
  <si>
    <t>За НМЦК принято среднее значение: 268 333,36 руб.</t>
  </si>
  <si>
    <t>Обоснование начальной (максимальной) цены контракта на оказание услуг по продлению права использования программного обеспечения «Контур‑Фокус» (неисключительная лицензия) для Правительства Ленинградской области</t>
  </si>
  <si>
    <t>УТВЕРЖДАЮ
Заместитель директора
Государственного казенного
учреждения Ленинградской области
«Оператор «электронного правительства» 
___________________ /Н.В. Белая
 (ПРОЕКТ)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</si>
</sst>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2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0" fontId="1" fillId="2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8" fillId="2" borderId="0" xfId="0" applyFont="1" applyFill="1"/>
    <xf numFmtId="4" fontId="1" fillId="2" borderId="0" xfId="0" applyNumberFormat="1" applyFont="1" applyFill="1"/>
    <xf numFmtId="0" fontId="3" fillId="2" borderId="0" xfId="0" applyFont="1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/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right" vertical="top" wrapText="1"/>
    </xf>
    <xf numFmtId="0" fontId="15" fillId="0" borderId="4" xfId="0" applyFont="1" applyBorder="1" applyAlignment="1">
      <alignment horizontal="right" vertical="top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zoomScaleNormal="100" zoomScaleSheetLayoutView="100" workbookViewId="0">
      <selection activeCell="H2" sqref="H2:O3"/>
    </sheetView>
  </sheetViews>
  <sheetFormatPr defaultColWidth="9.140625" defaultRowHeight="12.75" x14ac:dyDescent="0.2"/>
  <cols>
    <col min="1" max="1" width="4.7109375" style="1" customWidth="1"/>
    <col min="2" max="2" width="56.140625" style="11" customWidth="1"/>
    <col min="3" max="3" width="7.5703125" style="1" customWidth="1"/>
    <col min="4" max="4" width="8.42578125" style="1" customWidth="1"/>
    <col min="5" max="5" width="21.42578125" style="2" customWidth="1"/>
    <col min="6" max="6" width="21.140625" style="1" customWidth="1"/>
    <col min="7" max="7" width="21.7109375" style="1" customWidth="1"/>
    <col min="8" max="8" width="16.140625" style="1" customWidth="1"/>
    <col min="9" max="9" width="17.140625" style="17" customWidth="1"/>
    <col min="10" max="10" width="15.140625" style="1" customWidth="1"/>
    <col min="11" max="11" width="15.5703125" style="1" customWidth="1"/>
    <col min="12" max="12" width="21.140625" style="1" customWidth="1"/>
    <col min="13" max="15" width="9.140625" style="1" hidden="1" customWidth="1"/>
    <col min="16" max="16" width="0.85546875" style="1" hidden="1" customWidth="1"/>
    <col min="17" max="17" width="5.42578125" style="1" hidden="1" customWidth="1"/>
    <col min="18" max="16384" width="9.140625" style="1"/>
  </cols>
  <sheetData>
    <row r="1" spans="1:17" ht="33.75" customHeight="1" x14ac:dyDescent="0.3">
      <c r="L1" s="12"/>
    </row>
    <row r="2" spans="1:17" ht="18.75" customHeight="1" x14ac:dyDescent="0.3">
      <c r="F2" s="18"/>
      <c r="G2" s="27"/>
      <c r="H2" s="42" t="s">
        <v>26</v>
      </c>
      <c r="I2" s="42"/>
      <c r="J2" s="42"/>
      <c r="K2" s="42"/>
      <c r="L2" s="42"/>
      <c r="M2" s="42"/>
      <c r="N2" s="42"/>
      <c r="O2" s="42"/>
      <c r="P2" s="34"/>
      <c r="Q2" s="34"/>
    </row>
    <row r="3" spans="1:17" s="5" customFormat="1" ht="213" customHeight="1" x14ac:dyDescent="0.3">
      <c r="B3" s="19"/>
      <c r="F3" s="20"/>
      <c r="G3" s="27"/>
      <c r="H3" s="42"/>
      <c r="I3" s="42"/>
      <c r="J3" s="42"/>
      <c r="K3" s="42"/>
      <c r="L3" s="42"/>
      <c r="M3" s="42"/>
      <c r="N3" s="42"/>
      <c r="O3" s="42"/>
      <c r="P3" s="34"/>
      <c r="Q3" s="34"/>
    </row>
    <row r="4" spans="1:17" ht="18.75" x14ac:dyDescent="0.3">
      <c r="F4" s="12"/>
      <c r="G4" s="43"/>
      <c r="H4" s="43"/>
      <c r="I4" s="43"/>
      <c r="J4" s="43"/>
      <c r="K4" s="43"/>
      <c r="L4" s="43"/>
    </row>
    <row r="5" spans="1:17" ht="18.75" x14ac:dyDescent="0.3">
      <c r="F5" s="12"/>
      <c r="G5" s="12"/>
      <c r="H5" s="12"/>
      <c r="I5" s="24"/>
      <c r="J5" s="12"/>
      <c r="K5" s="12"/>
      <c r="L5" s="12"/>
    </row>
    <row r="6" spans="1:17" ht="15.75" customHeight="1" x14ac:dyDescent="0.2">
      <c r="A6" s="45" t="s">
        <v>25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33"/>
      <c r="N6" s="33"/>
      <c r="O6" s="33"/>
      <c r="P6" s="33"/>
      <c r="Q6" s="33"/>
    </row>
    <row r="7" spans="1:17" ht="48" customHeight="1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33"/>
      <c r="N7" s="33"/>
      <c r="O7" s="33"/>
      <c r="P7" s="33"/>
      <c r="Q7" s="33"/>
    </row>
    <row r="8" spans="1:17" ht="48" customHeight="1" x14ac:dyDescent="0.2">
      <c r="A8" s="44" t="s">
        <v>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32"/>
      <c r="N8" s="32"/>
      <c r="O8" s="32"/>
      <c r="P8" s="32"/>
      <c r="Q8" s="32"/>
    </row>
    <row r="9" spans="1:17" ht="96" customHeight="1" x14ac:dyDescent="0.2">
      <c r="A9" s="50" t="s">
        <v>0</v>
      </c>
      <c r="B9" s="50" t="s">
        <v>11</v>
      </c>
      <c r="C9" s="50" t="s">
        <v>15</v>
      </c>
      <c r="D9" s="51" t="s">
        <v>2</v>
      </c>
      <c r="E9" s="51" t="s">
        <v>3</v>
      </c>
      <c r="F9" s="51"/>
      <c r="G9" s="51"/>
      <c r="H9" s="47" t="s">
        <v>4</v>
      </c>
      <c r="I9" s="47"/>
      <c r="J9" s="47"/>
      <c r="K9" s="47"/>
      <c r="L9" s="38" t="s">
        <v>5</v>
      </c>
    </row>
    <row r="10" spans="1:17" ht="87.75" customHeight="1" x14ac:dyDescent="0.2">
      <c r="A10" s="50"/>
      <c r="B10" s="50"/>
      <c r="C10" s="50"/>
      <c r="D10" s="51"/>
      <c r="E10" s="38" t="s">
        <v>19</v>
      </c>
      <c r="F10" s="38" t="s">
        <v>20</v>
      </c>
      <c r="G10" s="38" t="s">
        <v>21</v>
      </c>
      <c r="H10" s="38" t="s">
        <v>6</v>
      </c>
      <c r="I10" s="39" t="s">
        <v>12</v>
      </c>
      <c r="J10" s="38" t="s">
        <v>7</v>
      </c>
      <c r="K10" s="38" t="s">
        <v>13</v>
      </c>
      <c r="L10" s="28" t="s">
        <v>14</v>
      </c>
    </row>
    <row r="11" spans="1:17" ht="18" customHeight="1" x14ac:dyDescent="0.2">
      <c r="A11" s="9">
        <v>1</v>
      </c>
      <c r="B11" s="21">
        <v>2</v>
      </c>
      <c r="C11" s="28">
        <v>3</v>
      </c>
      <c r="D11" s="28">
        <v>4</v>
      </c>
      <c r="E11" s="28">
        <v>5</v>
      </c>
      <c r="F11" s="28">
        <v>6</v>
      </c>
      <c r="G11" s="28">
        <v>7</v>
      </c>
      <c r="H11" s="28">
        <v>8</v>
      </c>
      <c r="I11" s="22" t="s">
        <v>8</v>
      </c>
      <c r="J11" s="28">
        <v>10</v>
      </c>
      <c r="K11" s="28" t="s">
        <v>9</v>
      </c>
      <c r="L11" s="28" t="s">
        <v>10</v>
      </c>
    </row>
    <row r="12" spans="1:17" s="29" customFormat="1" ht="47.25" x14ac:dyDescent="0.2">
      <c r="A12" s="40">
        <v>1</v>
      </c>
      <c r="B12" s="41" t="s">
        <v>22</v>
      </c>
      <c r="C12" s="30" t="s">
        <v>17</v>
      </c>
      <c r="D12" s="31">
        <v>1</v>
      </c>
      <c r="E12" s="36">
        <v>89000</v>
      </c>
      <c r="F12" s="36">
        <v>97900</v>
      </c>
      <c r="G12" s="36">
        <v>99680</v>
      </c>
      <c r="H12" s="37">
        <v>3</v>
      </c>
      <c r="I12" s="36">
        <f t="shared" ref="I12" si="0">ROUND(AVERAGE(E12:G12),2)</f>
        <v>95526.67</v>
      </c>
      <c r="J12" s="36">
        <f>ROUND(STDEV(E12:G12),5)</f>
        <v>5721.8994499999999</v>
      </c>
      <c r="K12" s="36">
        <f t="shared" ref="K12" si="1">ROUND(J12/I12*100,2)</f>
        <v>5.99</v>
      </c>
      <c r="L12" s="36">
        <f t="shared" ref="L12" si="2">I12*D12</f>
        <v>95526.67</v>
      </c>
    </row>
    <row r="13" spans="1:17" s="29" customFormat="1" ht="48" customHeight="1" x14ac:dyDescent="0.2">
      <c r="A13" s="40">
        <v>2</v>
      </c>
      <c r="B13" s="41" t="s">
        <v>23</v>
      </c>
      <c r="C13" s="30" t="s">
        <v>17</v>
      </c>
      <c r="D13" s="31">
        <v>7</v>
      </c>
      <c r="E13" s="36">
        <v>23000</v>
      </c>
      <c r="F13" s="36">
        <v>25300</v>
      </c>
      <c r="G13" s="36">
        <v>25760</v>
      </c>
      <c r="H13" s="37">
        <v>3</v>
      </c>
      <c r="I13" s="36">
        <f t="shared" ref="I13" si="3">ROUND(AVERAGE(E13:G13),2)</f>
        <v>24686.67</v>
      </c>
      <c r="J13" s="36">
        <f>ROUND(STDEV(E13:G13),5)</f>
        <v>1478.6931199999999</v>
      </c>
      <c r="K13" s="36">
        <f t="shared" ref="K13" si="4">ROUND(J13/I13*100,2)</f>
        <v>5.99</v>
      </c>
      <c r="L13" s="36">
        <f t="shared" ref="L13" si="5">I13*D13</f>
        <v>172806.69</v>
      </c>
    </row>
    <row r="14" spans="1:17" ht="15" customHeight="1" x14ac:dyDescent="0.2">
      <c r="A14" s="52" t="s">
        <v>18</v>
      </c>
      <c r="B14" s="53"/>
      <c r="C14" s="53"/>
      <c r="D14" s="53"/>
      <c r="E14" s="53"/>
      <c r="F14" s="53"/>
      <c r="G14" s="53"/>
      <c r="H14" s="53"/>
      <c r="I14" s="53"/>
      <c r="J14" s="53"/>
      <c r="K14" s="54"/>
      <c r="L14" s="23">
        <f>SUM(L12:L13)</f>
        <v>268333.36</v>
      </c>
    </row>
    <row r="15" spans="1:17" ht="15.75" x14ac:dyDescent="0.25">
      <c r="A15" s="7"/>
      <c r="C15" s="3"/>
      <c r="D15" s="3"/>
      <c r="E15" s="4"/>
      <c r="F15" s="4"/>
      <c r="G15" s="3"/>
      <c r="H15" s="4"/>
      <c r="I15" s="25"/>
      <c r="J15" s="3"/>
      <c r="K15" s="3"/>
      <c r="L15" s="8"/>
    </row>
    <row r="16" spans="1:17" ht="31.5" customHeight="1" x14ac:dyDescent="0.25">
      <c r="A16" s="3"/>
      <c r="B16" s="48" t="s">
        <v>24</v>
      </c>
      <c r="C16" s="48"/>
      <c r="D16" s="48"/>
      <c r="E16" s="48"/>
      <c r="F16" s="48"/>
      <c r="G16" s="48"/>
      <c r="H16" s="48"/>
      <c r="I16" s="48"/>
      <c r="J16" s="48"/>
      <c r="K16" s="35" t="s">
        <v>16</v>
      </c>
      <c r="L16" s="35"/>
      <c r="M16" s="35"/>
      <c r="N16" s="35"/>
      <c r="O16" s="35"/>
      <c r="P16" s="35"/>
      <c r="Q16" s="35"/>
    </row>
    <row r="17" spans="1:12" ht="15.75" x14ac:dyDescent="0.25">
      <c r="A17" s="3"/>
      <c r="B17" s="49"/>
      <c r="C17" s="49"/>
      <c r="D17" s="49"/>
      <c r="E17" s="49"/>
      <c r="F17" s="49"/>
      <c r="G17" s="49"/>
      <c r="H17" s="49"/>
      <c r="I17" s="49"/>
      <c r="J17" s="3"/>
      <c r="K17" s="15"/>
      <c r="L17" s="16"/>
    </row>
    <row r="18" spans="1:12" ht="15.75" x14ac:dyDescent="0.25">
      <c r="A18" s="3"/>
      <c r="B18" s="46"/>
      <c r="C18" s="46"/>
      <c r="D18" s="46"/>
      <c r="E18" s="46"/>
      <c r="F18" s="46"/>
      <c r="G18" s="46"/>
      <c r="H18" s="46"/>
      <c r="I18" s="46"/>
      <c r="J18" s="3"/>
      <c r="K18" s="3"/>
      <c r="L18" s="14"/>
    </row>
    <row r="19" spans="1:12" ht="15.75" x14ac:dyDescent="0.25">
      <c r="A19" s="3"/>
      <c r="C19" s="13"/>
      <c r="E19" s="1"/>
      <c r="I19" s="26"/>
      <c r="J19" s="10"/>
    </row>
    <row r="20" spans="1:12" ht="15.75" x14ac:dyDescent="0.25">
      <c r="A20" s="3"/>
    </row>
    <row r="21" spans="1:12" ht="15.75" x14ac:dyDescent="0.25">
      <c r="A21" s="3"/>
      <c r="L21" s="6"/>
    </row>
  </sheetData>
  <mergeCells count="14">
    <mergeCell ref="H2:O3"/>
    <mergeCell ref="G4:L4"/>
    <mergeCell ref="A8:L8"/>
    <mergeCell ref="A6:L7"/>
    <mergeCell ref="B18:I18"/>
    <mergeCell ref="H9:K9"/>
    <mergeCell ref="B16:J16"/>
    <mergeCell ref="B17:I17"/>
    <mergeCell ref="A9:A10"/>
    <mergeCell ref="B9:B10"/>
    <mergeCell ref="C9:C10"/>
    <mergeCell ref="D9:D10"/>
    <mergeCell ref="E9:G9"/>
    <mergeCell ref="A14:K14"/>
  </mergeCells>
  <phoneticPr fontId="17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битрикс 250</vt:lpstr>
      <vt:lpstr>'битрикс 250'!Область_печати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2026-08-27T06:08:34Z</cp:lastPrinted>
  <dcterms:created xsi:type="dcterms:W3CDTF">2018-08-23T06:16:08Z</dcterms:created>
  <dcterms:modified xsi:type="dcterms:W3CDTF">2026-09-22T14:07:16Z</dcterms:modified>
</cp:coreProperties>
</file>