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НПМР Центр\ЕП-12.2024 ТО узлов учета Выборг\"/>
    </mc:Choice>
  </mc:AlternateContent>
  <xr:revisionPtr revIDLastSave="0" documentId="13_ncr:1_{C542AEB9-5750-4A7D-ADC1-4EF9CBC3FBD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обоснование НМЦК_" sheetId="2" r:id="rId1"/>
    <sheet name="Расчёт НМЦК_" sheetId="1" r:id="rId2"/>
  </sheets>
  <definedNames>
    <definedName name="_xlnm.Print_Area" localSheetId="0">'обоснование НМЦК_'!$A$1:$B$13</definedName>
    <definedName name="_xlnm.Print_Area" localSheetId="1">'Расчёт НМЦК_'!$A$1:$M$28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K12" i="1" s="1"/>
  <c r="J13" i="1"/>
  <c r="K13" i="1" s="1"/>
  <c r="J14" i="1"/>
  <c r="K14" i="1" s="1"/>
  <c r="J15" i="1"/>
  <c r="K15" i="1" s="1"/>
  <c r="J16" i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F12" i="1"/>
  <c r="F13" i="1"/>
  <c r="F14" i="1"/>
  <c r="F15" i="1"/>
  <c r="F16" i="1"/>
  <c r="F17" i="1"/>
  <c r="F18" i="1"/>
  <c r="F19" i="1"/>
  <c r="F20" i="1"/>
  <c r="F21" i="1"/>
  <c r="F22" i="1"/>
  <c r="F23" i="1"/>
  <c r="F11" i="1"/>
  <c r="I11" i="1"/>
  <c r="L11" i="1" s="1"/>
  <c r="J11" i="1"/>
  <c r="F10" i="1"/>
  <c r="I10" i="1"/>
  <c r="K16" i="1" l="1"/>
  <c r="K11" i="1"/>
  <c r="L10" i="1"/>
  <c r="L24" i="1" s="1"/>
  <c r="J10" i="1" l="1"/>
  <c r="K10" i="1" s="1"/>
</calcChain>
</file>

<file path=xl/sharedStrings.xml><?xml version="1.0" encoding="utf-8"?>
<sst xmlns="http://schemas.openxmlformats.org/spreadsheetml/2006/main" count="71" uniqueCount="59">
  <si>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</si>
  <si>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</si>
  <si>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</si>
  <si>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</si>
  <si>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</si>
  <si>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</si>
  <si>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ед.изм.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</si>
  <si>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</si>
  <si>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</si>
  <si>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</si>
  <si>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</si>
  <si>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</si>
  <si>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</si>
  <si>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</si>
  <si>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</si>
  <si>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</si>
  <si>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</si>
  <si>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</si>
  <si>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Дата подготовки обоснования НМЦК</t>
  </si>
  <si>
    <t>6 = 3+4+5</t>
  </si>
  <si>
    <t>8 = кол-во ответов ЦИ</t>
  </si>
  <si>
    <t>9=                  /8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</si>
  <si>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г.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</si>
  <si>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t>Метод сопоставимых рыночных цен (анализ рынка) - НМЦКрын с осуществлением сбора и анализа общедоступной ценовой информации (п.3.7.1.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(подрядчиком, исполнителем)")</t>
  </si>
  <si>
    <t>12 = 7*9</t>
  </si>
  <si>
    <t>n - кол-во значений, используемых в расчете</t>
  </si>
  <si>
    <r>
      <t xml:space="preserve">V - коэф-нт вариации </t>
    </r>
    <r>
      <rPr>
        <i/>
        <sz val="9"/>
        <rFont val="Times New Roman"/>
        <family val="1"/>
        <charset val="204"/>
      </rPr>
      <t>(не должен превышать 33%)</t>
    </r>
  </si>
  <si>
    <t>Приложение №1 к обоснованию начальной (максимальной) цены контракта (НМЦК)</t>
  </si>
  <si>
    <t>с осуществлением сбора и анализа общедоступной ценовой информации</t>
  </si>
  <si>
    <r>
      <t xml:space="preserve">расчёт НМЦК представлен в </t>
    </r>
    <r>
      <rPr>
        <b/>
        <sz val="11"/>
        <rFont val="Times New Roman"/>
        <family val="1"/>
        <charset val="204"/>
      </rPr>
      <t>Приложении № 1 к настоящему обоснованию</t>
    </r>
  </si>
  <si>
    <t>Для определения НМЦК Заказчиком были направлены запросы о предоставлении ценовой информации 3-м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</si>
  <si>
    <t>Ответы на запросы получены от 3 Исполнителей:</t>
  </si>
  <si>
    <t>Начальная (максимальная) цена контракта включает в себя стоимость оказываемых услуг, все затраты и расходы, связанные с исполнением контракта, включая расходы на продление лицензии (при необходимости), сертификацию, страхование, транспортные расходы и оплату всех сопутствующих работ и услуг,а также уплату всех налогов, сборов и других обязательных платежей, предусмотренных действующим законодательством Российской Федереции.</t>
  </si>
  <si>
    <t>Специалист по закупкам    ___________________________    /А. В. Шевцова/</t>
  </si>
  <si>
    <t>Исп.: А. В. Шевцова</t>
  </si>
  <si>
    <t>Специалист по закупкам   А. В. Шевцова</t>
  </si>
  <si>
    <t>месяц</t>
  </si>
  <si>
    <t>ИЦИ №2 (вх. от б/д №б/н)</t>
  </si>
  <si>
    <t>Обоснование и расчет начальной (максимальной) цены контракта
Оказание услуг по комплексному техническому обслуживанию узлов учета тепловой энергии и тепловых пунктов  в здании филиала ГБПОУ Центр НПМР ЛО г. Выборг.
Метод сопоставимых рыночных цен (анализ рынка)</t>
  </si>
  <si>
    <t>обеспечение содержания в исправном состоянии КУУТЭ (общ.) на 2024 г.</t>
  </si>
  <si>
    <t>обеспечение содержания в исправном состоянии КУУТЭ (уч.) на 2024 г.</t>
  </si>
  <si>
    <t>обеспечение содержания в исправном состоянии ТП с подготовкой системы отопления (промывка СО) здания к отопительному сезону (общ.) на 2024 г.</t>
  </si>
  <si>
    <t>обеспечение содержания в исправном состоянии ТП с подготовкой системы отопления (промывка СО) здания к отопительному сезону (уч.) на 2024 г.</t>
  </si>
  <si>
    <t>обеспечение содержания в исправном состоянии счетчика ХВС (общ.) на 2024 г.</t>
  </si>
  <si>
    <t>обеспечение содержания в исправном состоянии счетчика ХВС (уч.) на 2024 г.</t>
  </si>
  <si>
    <t>Организация метрологической подготовки приборов КУУТЭ с заменой расходомера Питерфлоу РС 20 № 294764 на 2024 г.</t>
  </si>
  <si>
    <t>обеспечение содержания в исправном состоянии КУУТЭ (общ.) на 2025 г.</t>
  </si>
  <si>
    <t>обеспечение содержания в исправном состоянии КУУТЭ (уч.) на 2025 г.</t>
  </si>
  <si>
    <t>обеспечение содержания в исправном состоянии ТП с подготовкой системы отопления (промывка СО) здания к отопительному сезону (общ.) на 2025 г.</t>
  </si>
  <si>
    <t>обеспечение содержания в исправном состоянии ТП с подготовкой системы отопления (промывка СО) здания к отопительному сезону (уч.) на 2025 г.</t>
  </si>
  <si>
    <t>обеспечение содержания в исправном состоянии счетчика ХВС (общ.) на 2025 г.</t>
  </si>
  <si>
    <t>обеспечение содержания в исправном состоянии счетчика ХВС (уч.) на 2025 г.</t>
  </si>
  <si>
    <t>Организация метрологической подготовки приборов КУУТЭ  на 2025 г</t>
  </si>
  <si>
    <t>усл. ед.</t>
  </si>
  <si>
    <t>ИЦИ №1 (вх. от б/д №б/н)</t>
  </si>
  <si>
    <t>ИЦИ №3 (вх. от б/д №б/н)</t>
  </si>
  <si>
    <t>552 519 (Пятьсот пятьдесят две тысячи пятьсот девятнадцать) рублей 86 копеек</t>
  </si>
  <si>
    <t>Начальная (максимальная) цена Контракта составляет 552 519 (Пятьсот пятьдесят две тысячи пятьсот девятнадцать) рублей 86 копеек</t>
  </si>
  <si>
    <t>Оказание услуг по комплексному техническому обслуживанию узлов учета тепловой энергии и тепловых пунктов  в здании филиала ГБПОУ Центр НПМР ЛО г. Выборг.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</si>
</sst>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000"/>
  </numFmts>
  <fonts count="3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5" fillId="0" borderId="0" xfId="0" applyFont="1"/>
    <xf numFmtId="4" fontId="5" fillId="0" borderId="0" xfId="0" applyNumberFormat="1" applyFont="1"/>
    <xf numFmtId="164" fontId="2" fillId="0" borderId="0" xfId="1" applyFont="1"/>
    <xf numFmtId="164" fontId="2" fillId="0" borderId="0" xfId="0" applyNumberFormat="1" applyFont="1"/>
    <xf numFmtId="0" fontId="6" fillId="0" borderId="0" xfId="0" applyFont="1"/>
    <xf numFmtId="0" fontId="6" fillId="2" borderId="0" xfId="0" applyFont="1" applyFill="1"/>
    <xf numFmtId="165" fontId="2" fillId="0" borderId="0" xfId="0" applyNumberFormat="1" applyFont="1"/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5" fillId="3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13" fillId="0" borderId="0" xfId="0" applyFont="1" applyAlignment="1">
      <alignment horizontal="left" vertical="center"/>
    </xf>
    <xf numFmtId="0" fontId="18" fillId="0" borderId="0" xfId="0" applyFont="1" applyFill="1" applyAlignment="1">
      <alignment vertical="center" wrapText="1"/>
    </xf>
    <xf numFmtId="0" fontId="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17" fillId="0" borderId="3" xfId="0" applyFont="1" applyFill="1" applyBorder="1" applyAlignment="1">
      <alignment horizontal="center" vertical="top" wrapText="1"/>
    </xf>
    <xf numFmtId="0" fontId="20" fillId="3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 applyBorder="1" applyAlignment="1">
      <alignment horizontal="right" vertical="center" wrapText="1"/>
    </xf>
    <xf numFmtId="4" fontId="22" fillId="3" borderId="3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3" fillId="0" borderId="0" xfId="0" applyFont="1"/>
    <xf numFmtId="4" fontId="23" fillId="0" borderId="0" xfId="0" applyNumberFormat="1" applyFont="1"/>
    <xf numFmtId="0" fontId="25" fillId="0" borderId="0" xfId="0" applyFont="1"/>
    <xf numFmtId="4" fontId="17" fillId="3" borderId="3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4" fontId="6" fillId="2" borderId="0" xfId="0" applyNumberFormat="1" applyFont="1" applyFill="1"/>
    <xf numFmtId="0" fontId="2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30" fillId="0" borderId="0" xfId="0" applyFont="1"/>
    <xf numFmtId="4" fontId="4" fillId="3" borderId="2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0" fontId="4" fillId="0" borderId="3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4" fontId="26" fillId="3" borderId="3" xfId="0" applyNumberFormat="1" applyFont="1" applyFill="1" applyBorder="1" applyAlignment="1">
      <alignment horizontal="center" vertical="center" wrapText="1"/>
    </xf>
    <xf numFmtId="0" fontId="32" fillId="0" borderId="0" xfId="0" applyFont="1"/>
    <xf numFmtId="0" fontId="30" fillId="2" borderId="0" xfId="0" applyFont="1" applyFill="1"/>
    <xf numFmtId="14" fontId="6" fillId="2" borderId="5" xfId="0" applyNumberFormat="1" applyFont="1" applyFill="1" applyBorder="1" applyAlignment="1">
      <alignment horizontal="center" vertical="center"/>
    </xf>
    <xf numFmtId="14" fontId="26" fillId="0" borderId="2" xfId="0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vertical="center" wrapText="1"/>
    </xf>
    <xf numFmtId="0" fontId="29" fillId="0" borderId="5" xfId="0" applyFont="1" applyBorder="1" applyAlignment="1">
      <alignment vertical="center" wrapText="1"/>
    </xf>
    <xf numFmtId="0" fontId="26" fillId="0" borderId="5" xfId="0" applyFont="1" applyBorder="1" applyAlignment="1">
      <alignment horizontal="right" vertical="center" wrapText="1"/>
    </xf>
    <xf numFmtId="4" fontId="26" fillId="3" borderId="7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0" fontId="23" fillId="0" borderId="7" xfId="0" applyFont="1" applyBorder="1"/>
    <xf numFmtId="0" fontId="6" fillId="3" borderId="3" xfId="0" applyFont="1" applyFill="1" applyBorder="1" applyAlignment="1">
      <alignment horizontal="center" vertical="center" wrapText="1"/>
    </xf>
    <xf numFmtId="0" fontId="34" fillId="0" borderId="3" xfId="0" applyFont="1" applyBorder="1" applyAlignment="1">
      <alignment vertical="center" wrapText="1"/>
    </xf>
    <xf numFmtId="0" fontId="34" fillId="0" borderId="3" xfId="0" applyFont="1" applyBorder="1" applyAlignment="1">
      <alignment horizontal="justify" vertical="center" wrapText="1"/>
    </xf>
    <xf numFmtId="0" fontId="4" fillId="0" borderId="0" xfId="0" applyFont="1" applyAlignment="1">
      <alignment horizontal="left" vertical="top" wrapText="1"/>
    </xf>
    <xf numFmtId="0" fontId="31" fillId="0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2" borderId="4" xfId="0" applyFont="1" applyFill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17" fillId="4" borderId="3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right" vertical="center" wrapText="1"/>
    </xf>
    <xf numFmtId="0" fontId="29" fillId="0" borderId="0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5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4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5</xdr:row>
      <xdr:rowOff>195263</xdr:rowOff>
    </xdr:from>
    <xdr:to>
      <xdr:col>5</xdr:col>
      <xdr:colOff>523875</xdr:colOff>
      <xdr:row>6</xdr:row>
      <xdr:rowOff>4286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45819" y="1874044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19859</xdr:colOff>
      <xdr:row>7</xdr:row>
      <xdr:rowOff>576263</xdr:rowOff>
    </xdr:from>
    <xdr:to>
      <xdr:col>10</xdr:col>
      <xdr:colOff>1346</xdr:colOff>
      <xdr:row>7</xdr:row>
      <xdr:rowOff>833795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3859" y="3402013"/>
          <a:ext cx="783705" cy="257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166284</xdr:colOff>
      <xdr:row>7</xdr:row>
      <xdr:rowOff>820240</xdr:rowOff>
    </xdr:from>
    <xdr:to>
      <xdr:col>10</xdr:col>
      <xdr:colOff>804459</xdr:colOff>
      <xdr:row>7</xdr:row>
      <xdr:rowOff>1037991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8701" y="3645990"/>
          <a:ext cx="638175" cy="217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336798</xdr:colOff>
      <xdr:row>8</xdr:row>
      <xdr:rowOff>36513</xdr:rowOff>
    </xdr:from>
    <xdr:to>
      <xdr:col>8</xdr:col>
      <xdr:colOff>785461</xdr:colOff>
      <xdr:row>8</xdr:row>
      <xdr:rowOff>289431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131298" y="4058180"/>
          <a:ext cx="448663" cy="252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40839</xdr:colOff>
      <xdr:row>7</xdr:row>
      <xdr:rowOff>65321</xdr:rowOff>
    </xdr:from>
    <xdr:to>
      <xdr:col>11</xdr:col>
      <xdr:colOff>958602</xdr:colOff>
      <xdr:row>7</xdr:row>
      <xdr:rowOff>460329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788089" y="2891071"/>
          <a:ext cx="955863" cy="3950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54070</xdr:colOff>
      <xdr:row>23</xdr:row>
      <xdr:rowOff>29633</xdr:rowOff>
    </xdr:from>
    <xdr:to>
      <xdr:col>10</xdr:col>
      <xdr:colOff>849018</xdr:colOff>
      <xdr:row>23</xdr:row>
      <xdr:rowOff>285485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269383" y="7756789"/>
          <a:ext cx="794948" cy="25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65990</xdr:colOff>
      <xdr:row>6</xdr:row>
      <xdr:rowOff>156712</xdr:rowOff>
    </xdr:from>
    <xdr:to>
      <xdr:col>11</xdr:col>
      <xdr:colOff>942419</xdr:colOff>
      <xdr:row>6</xdr:row>
      <xdr:rowOff>387910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13240" y="2029962"/>
          <a:ext cx="876429" cy="231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79375</xdr:colOff>
      <xdr:row>7</xdr:row>
      <xdr:rowOff>417513</xdr:rowOff>
    </xdr:from>
    <xdr:to>
      <xdr:col>5</xdr:col>
      <xdr:colOff>497417</xdr:colOff>
      <xdr:row>7</xdr:row>
      <xdr:rowOff>650607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587875" y="3243263"/>
          <a:ext cx="418042" cy="233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197644</xdr:rowOff>
    </xdr:from>
    <xdr:to>
      <xdr:col>8</xdr:col>
      <xdr:colOff>542925</xdr:colOff>
      <xdr:row>6</xdr:row>
      <xdr:rowOff>4287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197644</xdr:rowOff>
    </xdr:from>
    <xdr:to>
      <xdr:col>8</xdr:col>
      <xdr:colOff>542925</xdr:colOff>
      <xdr:row>6</xdr:row>
      <xdr:rowOff>4287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W20"/>
  <sheetViews>
    <sheetView view="pageBreakPreview" zoomScale="70" zoomScaleNormal="70" zoomScaleSheetLayoutView="70" workbookViewId="0">
      <selection activeCell="B4" sqref="B4"/>
    </sheetView>
  </sheetViews>
  <sheetFormatPr defaultRowHeight="15" x14ac:dyDescent="0.25"/>
  <cols>
    <col min="1" max="1" width="28.140625" style="22" customWidth="1"/>
    <col min="2" max="2" width="61.42578125" style="23" customWidth="1"/>
    <col min="3" max="5" width="9.140625" style="12"/>
    <col min="6" max="6" width="109.140625" style="12" customWidth="1"/>
    <col min="7" max="8" width="9.140625" style="12"/>
    <col min="9" max="9" width="9.42578125" style="12" bestFit="1" customWidth="1"/>
    <col min="10" max="256" width="9.140625" style="12"/>
    <col min="257" max="257" width="36.140625" style="12" customWidth="1"/>
    <col min="258" max="258" width="49" style="12" customWidth="1"/>
    <col min="259" max="264" width="9.140625" style="12"/>
    <col min="265" max="265" width="9.42578125" style="12" bestFit="1" customWidth="1"/>
    <col min="266" max="512" width="9.140625" style="12"/>
    <col min="513" max="513" width="36.140625" style="12" customWidth="1"/>
    <col min="514" max="514" width="49" style="12" customWidth="1"/>
    <col min="515" max="520" width="9.140625" style="12"/>
    <col min="521" max="521" width="9.42578125" style="12" bestFit="1" customWidth="1"/>
    <col min="522" max="768" width="9.140625" style="12"/>
    <col min="769" max="769" width="36.140625" style="12" customWidth="1"/>
    <col min="770" max="770" width="49" style="12" customWidth="1"/>
    <col min="771" max="776" width="9.140625" style="12"/>
    <col min="777" max="777" width="9.42578125" style="12" bestFit="1" customWidth="1"/>
    <col min="778" max="1024" width="9.140625" style="12"/>
    <col min="1025" max="1025" width="36.140625" style="12" customWidth="1"/>
    <col min="1026" max="1026" width="49" style="12" customWidth="1"/>
    <col min="1027" max="1032" width="9.140625" style="12"/>
    <col min="1033" max="1033" width="9.42578125" style="12" bestFit="1" customWidth="1"/>
    <col min="1034" max="1280" width="9.140625" style="12"/>
    <col min="1281" max="1281" width="36.140625" style="12" customWidth="1"/>
    <col min="1282" max="1282" width="49" style="12" customWidth="1"/>
    <col min="1283" max="1288" width="9.140625" style="12"/>
    <col min="1289" max="1289" width="9.42578125" style="12" bestFit="1" customWidth="1"/>
    <col min="1290" max="1536" width="9.140625" style="12"/>
    <col min="1537" max="1537" width="36.140625" style="12" customWidth="1"/>
    <col min="1538" max="1538" width="49" style="12" customWidth="1"/>
    <col min="1539" max="1544" width="9.140625" style="12"/>
    <col min="1545" max="1545" width="9.42578125" style="12" bestFit="1" customWidth="1"/>
    <col min="1546" max="1792" width="9.140625" style="12"/>
    <col min="1793" max="1793" width="36.140625" style="12" customWidth="1"/>
    <col min="1794" max="1794" width="49" style="12" customWidth="1"/>
    <col min="1795" max="1800" width="9.140625" style="12"/>
    <col min="1801" max="1801" width="9.42578125" style="12" bestFit="1" customWidth="1"/>
    <col min="1802" max="2048" width="9.140625" style="12"/>
    <col min="2049" max="2049" width="36.140625" style="12" customWidth="1"/>
    <col min="2050" max="2050" width="49" style="12" customWidth="1"/>
    <col min="2051" max="2056" width="9.140625" style="12"/>
    <col min="2057" max="2057" width="9.42578125" style="12" bestFit="1" customWidth="1"/>
    <col min="2058" max="2304" width="9.140625" style="12"/>
    <col min="2305" max="2305" width="36.140625" style="12" customWidth="1"/>
    <col min="2306" max="2306" width="49" style="12" customWidth="1"/>
    <col min="2307" max="2312" width="9.140625" style="12"/>
    <col min="2313" max="2313" width="9.42578125" style="12" bestFit="1" customWidth="1"/>
    <col min="2314" max="2560" width="9.140625" style="12"/>
    <col min="2561" max="2561" width="36.140625" style="12" customWidth="1"/>
    <col min="2562" max="2562" width="49" style="12" customWidth="1"/>
    <col min="2563" max="2568" width="9.140625" style="12"/>
    <col min="2569" max="2569" width="9.42578125" style="12" bestFit="1" customWidth="1"/>
    <col min="2570" max="2816" width="9.140625" style="12"/>
    <col min="2817" max="2817" width="36.140625" style="12" customWidth="1"/>
    <col min="2818" max="2818" width="49" style="12" customWidth="1"/>
    <col min="2819" max="2824" width="9.140625" style="12"/>
    <col min="2825" max="2825" width="9.42578125" style="12" bestFit="1" customWidth="1"/>
    <col min="2826" max="3072" width="9.140625" style="12"/>
    <col min="3073" max="3073" width="36.140625" style="12" customWidth="1"/>
    <col min="3074" max="3074" width="49" style="12" customWidth="1"/>
    <col min="3075" max="3080" width="9.140625" style="12"/>
    <col min="3081" max="3081" width="9.42578125" style="12" bestFit="1" customWidth="1"/>
    <col min="3082" max="3328" width="9.140625" style="12"/>
    <col min="3329" max="3329" width="36.140625" style="12" customWidth="1"/>
    <col min="3330" max="3330" width="49" style="12" customWidth="1"/>
    <col min="3331" max="3336" width="9.140625" style="12"/>
    <col min="3337" max="3337" width="9.42578125" style="12" bestFit="1" customWidth="1"/>
    <col min="3338" max="3584" width="9.140625" style="12"/>
    <col min="3585" max="3585" width="36.140625" style="12" customWidth="1"/>
    <col min="3586" max="3586" width="49" style="12" customWidth="1"/>
    <col min="3587" max="3592" width="9.140625" style="12"/>
    <col min="3593" max="3593" width="9.42578125" style="12" bestFit="1" customWidth="1"/>
    <col min="3594" max="3840" width="9.140625" style="12"/>
    <col min="3841" max="3841" width="36.140625" style="12" customWidth="1"/>
    <col min="3842" max="3842" width="49" style="12" customWidth="1"/>
    <col min="3843" max="3848" width="9.140625" style="12"/>
    <col min="3849" max="3849" width="9.42578125" style="12" bestFit="1" customWidth="1"/>
    <col min="3850" max="4096" width="9.140625" style="12"/>
    <col min="4097" max="4097" width="36.140625" style="12" customWidth="1"/>
    <col min="4098" max="4098" width="49" style="12" customWidth="1"/>
    <col min="4099" max="4104" width="9.140625" style="12"/>
    <col min="4105" max="4105" width="9.42578125" style="12" bestFit="1" customWidth="1"/>
    <col min="4106" max="4352" width="9.140625" style="12"/>
    <col min="4353" max="4353" width="36.140625" style="12" customWidth="1"/>
    <col min="4354" max="4354" width="49" style="12" customWidth="1"/>
    <col min="4355" max="4360" width="9.140625" style="12"/>
    <col min="4361" max="4361" width="9.42578125" style="12" bestFit="1" customWidth="1"/>
    <col min="4362" max="4608" width="9.140625" style="12"/>
    <col min="4609" max="4609" width="36.140625" style="12" customWidth="1"/>
    <col min="4610" max="4610" width="49" style="12" customWidth="1"/>
    <col min="4611" max="4616" width="9.140625" style="12"/>
    <col min="4617" max="4617" width="9.42578125" style="12" bestFit="1" customWidth="1"/>
    <col min="4618" max="4864" width="9.140625" style="12"/>
    <col min="4865" max="4865" width="36.140625" style="12" customWidth="1"/>
    <col min="4866" max="4866" width="49" style="12" customWidth="1"/>
    <col min="4867" max="4872" width="9.140625" style="12"/>
    <col min="4873" max="4873" width="9.42578125" style="12" bestFit="1" customWidth="1"/>
    <col min="4874" max="5120" width="9.140625" style="12"/>
    <col min="5121" max="5121" width="36.140625" style="12" customWidth="1"/>
    <col min="5122" max="5122" width="49" style="12" customWidth="1"/>
    <col min="5123" max="5128" width="9.140625" style="12"/>
    <col min="5129" max="5129" width="9.42578125" style="12" bestFit="1" customWidth="1"/>
    <col min="5130" max="5376" width="9.140625" style="12"/>
    <col min="5377" max="5377" width="36.140625" style="12" customWidth="1"/>
    <col min="5378" max="5378" width="49" style="12" customWidth="1"/>
    <col min="5379" max="5384" width="9.140625" style="12"/>
    <col min="5385" max="5385" width="9.42578125" style="12" bestFit="1" customWidth="1"/>
    <col min="5386" max="5632" width="9.140625" style="12"/>
    <col min="5633" max="5633" width="36.140625" style="12" customWidth="1"/>
    <col min="5634" max="5634" width="49" style="12" customWidth="1"/>
    <col min="5635" max="5640" width="9.140625" style="12"/>
    <col min="5641" max="5641" width="9.42578125" style="12" bestFit="1" customWidth="1"/>
    <col min="5642" max="5888" width="9.140625" style="12"/>
    <col min="5889" max="5889" width="36.140625" style="12" customWidth="1"/>
    <col min="5890" max="5890" width="49" style="12" customWidth="1"/>
    <col min="5891" max="5896" width="9.140625" style="12"/>
    <col min="5897" max="5897" width="9.42578125" style="12" bestFit="1" customWidth="1"/>
    <col min="5898" max="6144" width="9.140625" style="12"/>
    <col min="6145" max="6145" width="36.140625" style="12" customWidth="1"/>
    <col min="6146" max="6146" width="49" style="12" customWidth="1"/>
    <col min="6147" max="6152" width="9.140625" style="12"/>
    <col min="6153" max="6153" width="9.42578125" style="12" bestFit="1" customWidth="1"/>
    <col min="6154" max="6400" width="9.140625" style="12"/>
    <col min="6401" max="6401" width="36.140625" style="12" customWidth="1"/>
    <col min="6402" max="6402" width="49" style="12" customWidth="1"/>
    <col min="6403" max="6408" width="9.140625" style="12"/>
    <col min="6409" max="6409" width="9.42578125" style="12" bestFit="1" customWidth="1"/>
    <col min="6410" max="6656" width="9.140625" style="12"/>
    <col min="6657" max="6657" width="36.140625" style="12" customWidth="1"/>
    <col min="6658" max="6658" width="49" style="12" customWidth="1"/>
    <col min="6659" max="6664" width="9.140625" style="12"/>
    <col min="6665" max="6665" width="9.42578125" style="12" bestFit="1" customWidth="1"/>
    <col min="6666" max="6912" width="9.140625" style="12"/>
    <col min="6913" max="6913" width="36.140625" style="12" customWidth="1"/>
    <col min="6914" max="6914" width="49" style="12" customWidth="1"/>
    <col min="6915" max="6920" width="9.140625" style="12"/>
    <col min="6921" max="6921" width="9.42578125" style="12" bestFit="1" customWidth="1"/>
    <col min="6922" max="7168" width="9.140625" style="12"/>
    <col min="7169" max="7169" width="36.140625" style="12" customWidth="1"/>
    <col min="7170" max="7170" width="49" style="12" customWidth="1"/>
    <col min="7171" max="7176" width="9.140625" style="12"/>
    <col min="7177" max="7177" width="9.42578125" style="12" bestFit="1" customWidth="1"/>
    <col min="7178" max="7424" width="9.140625" style="12"/>
    <col min="7425" max="7425" width="36.140625" style="12" customWidth="1"/>
    <col min="7426" max="7426" width="49" style="12" customWidth="1"/>
    <col min="7427" max="7432" width="9.140625" style="12"/>
    <col min="7433" max="7433" width="9.42578125" style="12" bestFit="1" customWidth="1"/>
    <col min="7434" max="7680" width="9.140625" style="12"/>
    <col min="7681" max="7681" width="36.140625" style="12" customWidth="1"/>
    <col min="7682" max="7682" width="49" style="12" customWidth="1"/>
    <col min="7683" max="7688" width="9.140625" style="12"/>
    <col min="7689" max="7689" width="9.42578125" style="12" bestFit="1" customWidth="1"/>
    <col min="7690" max="7936" width="9.140625" style="12"/>
    <col min="7937" max="7937" width="36.140625" style="12" customWidth="1"/>
    <col min="7938" max="7938" width="49" style="12" customWidth="1"/>
    <col min="7939" max="7944" width="9.140625" style="12"/>
    <col min="7945" max="7945" width="9.42578125" style="12" bestFit="1" customWidth="1"/>
    <col min="7946" max="8192" width="9.140625" style="12"/>
    <col min="8193" max="8193" width="36.140625" style="12" customWidth="1"/>
    <col min="8194" max="8194" width="49" style="12" customWidth="1"/>
    <col min="8195" max="8200" width="9.140625" style="12"/>
    <col min="8201" max="8201" width="9.42578125" style="12" bestFit="1" customWidth="1"/>
    <col min="8202" max="8448" width="9.140625" style="12"/>
    <col min="8449" max="8449" width="36.140625" style="12" customWidth="1"/>
    <col min="8450" max="8450" width="49" style="12" customWidth="1"/>
    <col min="8451" max="8456" width="9.140625" style="12"/>
    <col min="8457" max="8457" width="9.42578125" style="12" bestFit="1" customWidth="1"/>
    <col min="8458" max="8704" width="9.140625" style="12"/>
    <col min="8705" max="8705" width="36.140625" style="12" customWidth="1"/>
    <col min="8706" max="8706" width="49" style="12" customWidth="1"/>
    <col min="8707" max="8712" width="9.140625" style="12"/>
    <col min="8713" max="8713" width="9.42578125" style="12" bestFit="1" customWidth="1"/>
    <col min="8714" max="8960" width="9.140625" style="12"/>
    <col min="8961" max="8961" width="36.140625" style="12" customWidth="1"/>
    <col min="8962" max="8962" width="49" style="12" customWidth="1"/>
    <col min="8963" max="8968" width="9.140625" style="12"/>
    <col min="8969" max="8969" width="9.42578125" style="12" bestFit="1" customWidth="1"/>
    <col min="8970" max="9216" width="9.140625" style="12"/>
    <col min="9217" max="9217" width="36.140625" style="12" customWidth="1"/>
    <col min="9218" max="9218" width="49" style="12" customWidth="1"/>
    <col min="9219" max="9224" width="9.140625" style="12"/>
    <col min="9225" max="9225" width="9.42578125" style="12" bestFit="1" customWidth="1"/>
    <col min="9226" max="9472" width="9.140625" style="12"/>
    <col min="9473" max="9473" width="36.140625" style="12" customWidth="1"/>
    <col min="9474" max="9474" width="49" style="12" customWidth="1"/>
    <col min="9475" max="9480" width="9.140625" style="12"/>
    <col min="9481" max="9481" width="9.42578125" style="12" bestFit="1" customWidth="1"/>
    <col min="9482" max="9728" width="9.140625" style="12"/>
    <col min="9729" max="9729" width="36.140625" style="12" customWidth="1"/>
    <col min="9730" max="9730" width="49" style="12" customWidth="1"/>
    <col min="9731" max="9736" width="9.140625" style="12"/>
    <col min="9737" max="9737" width="9.42578125" style="12" bestFit="1" customWidth="1"/>
    <col min="9738" max="9984" width="9.140625" style="12"/>
    <col min="9985" max="9985" width="36.140625" style="12" customWidth="1"/>
    <col min="9986" max="9986" width="49" style="12" customWidth="1"/>
    <col min="9987" max="9992" width="9.140625" style="12"/>
    <col min="9993" max="9993" width="9.42578125" style="12" bestFit="1" customWidth="1"/>
    <col min="9994" max="10240" width="9.140625" style="12"/>
    <col min="10241" max="10241" width="36.140625" style="12" customWidth="1"/>
    <col min="10242" max="10242" width="49" style="12" customWidth="1"/>
    <col min="10243" max="10248" width="9.140625" style="12"/>
    <col min="10249" max="10249" width="9.42578125" style="12" bestFit="1" customWidth="1"/>
    <col min="10250" max="10496" width="9.140625" style="12"/>
    <col min="10497" max="10497" width="36.140625" style="12" customWidth="1"/>
    <col min="10498" max="10498" width="49" style="12" customWidth="1"/>
    <col min="10499" max="10504" width="9.140625" style="12"/>
    <col min="10505" max="10505" width="9.42578125" style="12" bestFit="1" customWidth="1"/>
    <col min="10506" max="10752" width="9.140625" style="12"/>
    <col min="10753" max="10753" width="36.140625" style="12" customWidth="1"/>
    <col min="10754" max="10754" width="49" style="12" customWidth="1"/>
    <col min="10755" max="10760" width="9.140625" style="12"/>
    <col min="10761" max="10761" width="9.42578125" style="12" bestFit="1" customWidth="1"/>
    <col min="10762" max="11008" width="9.140625" style="12"/>
    <col min="11009" max="11009" width="36.140625" style="12" customWidth="1"/>
    <col min="11010" max="11010" width="49" style="12" customWidth="1"/>
    <col min="11011" max="11016" width="9.140625" style="12"/>
    <col min="11017" max="11017" width="9.42578125" style="12" bestFit="1" customWidth="1"/>
    <col min="11018" max="11264" width="9.140625" style="12"/>
    <col min="11265" max="11265" width="36.140625" style="12" customWidth="1"/>
    <col min="11266" max="11266" width="49" style="12" customWidth="1"/>
    <col min="11267" max="11272" width="9.140625" style="12"/>
    <col min="11273" max="11273" width="9.42578125" style="12" bestFit="1" customWidth="1"/>
    <col min="11274" max="11520" width="9.140625" style="12"/>
    <col min="11521" max="11521" width="36.140625" style="12" customWidth="1"/>
    <col min="11522" max="11522" width="49" style="12" customWidth="1"/>
    <col min="11523" max="11528" width="9.140625" style="12"/>
    <col min="11529" max="11529" width="9.42578125" style="12" bestFit="1" customWidth="1"/>
    <col min="11530" max="11776" width="9.140625" style="12"/>
    <col min="11777" max="11777" width="36.140625" style="12" customWidth="1"/>
    <col min="11778" max="11778" width="49" style="12" customWidth="1"/>
    <col min="11779" max="11784" width="9.140625" style="12"/>
    <col min="11785" max="11785" width="9.42578125" style="12" bestFit="1" customWidth="1"/>
    <col min="11786" max="12032" width="9.140625" style="12"/>
    <col min="12033" max="12033" width="36.140625" style="12" customWidth="1"/>
    <col min="12034" max="12034" width="49" style="12" customWidth="1"/>
    <col min="12035" max="12040" width="9.140625" style="12"/>
    <col min="12041" max="12041" width="9.42578125" style="12" bestFit="1" customWidth="1"/>
    <col min="12042" max="12288" width="9.140625" style="12"/>
    <col min="12289" max="12289" width="36.140625" style="12" customWidth="1"/>
    <col min="12290" max="12290" width="49" style="12" customWidth="1"/>
    <col min="12291" max="12296" width="9.140625" style="12"/>
    <col min="12297" max="12297" width="9.42578125" style="12" bestFit="1" customWidth="1"/>
    <col min="12298" max="12544" width="9.140625" style="12"/>
    <col min="12545" max="12545" width="36.140625" style="12" customWidth="1"/>
    <col min="12546" max="12546" width="49" style="12" customWidth="1"/>
    <col min="12547" max="12552" width="9.140625" style="12"/>
    <col min="12553" max="12553" width="9.42578125" style="12" bestFit="1" customWidth="1"/>
    <col min="12554" max="12800" width="9.140625" style="12"/>
    <col min="12801" max="12801" width="36.140625" style="12" customWidth="1"/>
    <col min="12802" max="12802" width="49" style="12" customWidth="1"/>
    <col min="12803" max="12808" width="9.140625" style="12"/>
    <col min="12809" max="12809" width="9.42578125" style="12" bestFit="1" customWidth="1"/>
    <col min="12810" max="13056" width="9.140625" style="12"/>
    <col min="13057" max="13057" width="36.140625" style="12" customWidth="1"/>
    <col min="13058" max="13058" width="49" style="12" customWidth="1"/>
    <col min="13059" max="13064" width="9.140625" style="12"/>
    <col min="13065" max="13065" width="9.42578125" style="12" bestFit="1" customWidth="1"/>
    <col min="13066" max="13312" width="9.140625" style="12"/>
    <col min="13313" max="13313" width="36.140625" style="12" customWidth="1"/>
    <col min="13314" max="13314" width="49" style="12" customWidth="1"/>
    <col min="13315" max="13320" width="9.140625" style="12"/>
    <col min="13321" max="13321" width="9.42578125" style="12" bestFit="1" customWidth="1"/>
    <col min="13322" max="13568" width="9.140625" style="12"/>
    <col min="13569" max="13569" width="36.140625" style="12" customWidth="1"/>
    <col min="13570" max="13570" width="49" style="12" customWidth="1"/>
    <col min="13571" max="13576" width="9.140625" style="12"/>
    <col min="13577" max="13577" width="9.42578125" style="12" bestFit="1" customWidth="1"/>
    <col min="13578" max="13824" width="9.140625" style="12"/>
    <col min="13825" max="13825" width="36.140625" style="12" customWidth="1"/>
    <col min="13826" max="13826" width="49" style="12" customWidth="1"/>
    <col min="13827" max="13832" width="9.140625" style="12"/>
    <col min="13833" max="13833" width="9.42578125" style="12" bestFit="1" customWidth="1"/>
    <col min="13834" max="14080" width="9.140625" style="12"/>
    <col min="14081" max="14081" width="36.140625" style="12" customWidth="1"/>
    <col min="14082" max="14082" width="49" style="12" customWidth="1"/>
    <col min="14083" max="14088" width="9.140625" style="12"/>
    <col min="14089" max="14089" width="9.42578125" style="12" bestFit="1" customWidth="1"/>
    <col min="14090" max="14336" width="9.140625" style="12"/>
    <col min="14337" max="14337" width="36.140625" style="12" customWidth="1"/>
    <col min="14338" max="14338" width="49" style="12" customWidth="1"/>
    <col min="14339" max="14344" width="9.140625" style="12"/>
    <col min="14345" max="14345" width="9.42578125" style="12" bestFit="1" customWidth="1"/>
    <col min="14346" max="14592" width="9.140625" style="12"/>
    <col min="14593" max="14593" width="36.140625" style="12" customWidth="1"/>
    <col min="14594" max="14594" width="49" style="12" customWidth="1"/>
    <col min="14595" max="14600" width="9.140625" style="12"/>
    <col min="14601" max="14601" width="9.42578125" style="12" bestFit="1" customWidth="1"/>
    <col min="14602" max="14848" width="9.140625" style="12"/>
    <col min="14849" max="14849" width="36.140625" style="12" customWidth="1"/>
    <col min="14850" max="14850" width="49" style="12" customWidth="1"/>
    <col min="14851" max="14856" width="9.140625" style="12"/>
    <col min="14857" max="14857" width="9.42578125" style="12" bestFit="1" customWidth="1"/>
    <col min="14858" max="15104" width="9.140625" style="12"/>
    <col min="15105" max="15105" width="36.140625" style="12" customWidth="1"/>
    <col min="15106" max="15106" width="49" style="12" customWidth="1"/>
    <col min="15107" max="15112" width="9.140625" style="12"/>
    <col min="15113" max="15113" width="9.42578125" style="12" bestFit="1" customWidth="1"/>
    <col min="15114" max="15360" width="9.140625" style="12"/>
    <col min="15361" max="15361" width="36.140625" style="12" customWidth="1"/>
    <col min="15362" max="15362" width="49" style="12" customWidth="1"/>
    <col min="15363" max="15368" width="9.140625" style="12"/>
    <col min="15369" max="15369" width="9.42578125" style="12" bestFit="1" customWidth="1"/>
    <col min="15370" max="15616" width="9.140625" style="12"/>
    <col min="15617" max="15617" width="36.140625" style="12" customWidth="1"/>
    <col min="15618" max="15618" width="49" style="12" customWidth="1"/>
    <col min="15619" max="15624" width="9.140625" style="12"/>
    <col min="15625" max="15625" width="9.42578125" style="12" bestFit="1" customWidth="1"/>
    <col min="15626" max="15872" width="9.140625" style="12"/>
    <col min="15873" max="15873" width="36.140625" style="12" customWidth="1"/>
    <col min="15874" max="15874" width="49" style="12" customWidth="1"/>
    <col min="15875" max="15880" width="9.140625" style="12"/>
    <col min="15881" max="15881" width="9.42578125" style="12" bestFit="1" customWidth="1"/>
    <col min="15882" max="16128" width="9.140625" style="12"/>
    <col min="16129" max="16129" width="36.140625" style="12" customWidth="1"/>
    <col min="16130" max="16130" width="49" style="12" customWidth="1"/>
    <col min="16131" max="16136" width="9.140625" style="12"/>
    <col min="16137" max="16137" width="9.42578125" style="12" bestFit="1" customWidth="1"/>
    <col min="16138" max="16384" width="9.140625" style="12"/>
  </cols>
  <sheetData>
    <row r="1" spans="1:23" ht="38.85" customHeight="1" x14ac:dyDescent="0.25">
      <c r="A1" s="85" t="s">
        <v>13</v>
      </c>
      <c r="B1" s="85"/>
    </row>
    <row r="2" spans="1:23" ht="59.25" customHeight="1" x14ac:dyDescent="0.25">
      <c r="A2" s="86" t="s">
        <v>58</v>
      </c>
      <c r="B2" s="86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23" ht="18.399999999999999" customHeight="1" x14ac:dyDescent="0.25">
      <c r="A3" s="87" t="s">
        <v>14</v>
      </c>
      <c r="B3" s="87"/>
    </row>
    <row r="4" spans="1:23" ht="90" x14ac:dyDescent="0.25">
      <c r="A4" s="14" t="s">
        <v>15</v>
      </c>
      <c r="B4" s="55" t="s">
        <v>22</v>
      </c>
    </row>
    <row r="5" spans="1:23" s="15" customFormat="1" ht="105" x14ac:dyDescent="0.25">
      <c r="A5" s="14" t="s">
        <v>16</v>
      </c>
      <c r="B5" s="54" t="s">
        <v>23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s="15" customFormat="1" ht="120" x14ac:dyDescent="0.25">
      <c r="A6" s="14" t="s">
        <v>17</v>
      </c>
      <c r="B6" s="55" t="s">
        <v>32</v>
      </c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</row>
    <row r="7" spans="1:23" ht="57.2" customHeight="1" x14ac:dyDescent="0.25">
      <c r="A7" s="52" t="s">
        <v>29</v>
      </c>
      <c r="B7" s="67">
        <v>552519.86</v>
      </c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</row>
    <row r="8" spans="1:23" ht="71.25" customHeight="1" x14ac:dyDescent="0.25">
      <c r="A8" s="53" t="s">
        <v>18</v>
      </c>
      <c r="B8" s="71">
        <v>45350</v>
      </c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</row>
    <row r="9" spans="1:23" s="16" customFormat="1" ht="63" customHeight="1" x14ac:dyDescent="0.25">
      <c r="A9" s="83" t="s">
        <v>57</v>
      </c>
      <c r="B9" s="83"/>
    </row>
    <row r="10" spans="1:23" s="16" customFormat="1" ht="12.2" customHeight="1" x14ac:dyDescent="0.25">
      <c r="A10" s="27"/>
      <c r="B10" s="27"/>
    </row>
    <row r="11" spans="1:23" ht="31.35" customHeight="1" x14ac:dyDescent="0.25">
      <c r="A11" s="28" t="s">
        <v>33</v>
      </c>
      <c r="B11" s="17"/>
    </row>
    <row r="12" spans="1:23" s="16" customFormat="1" ht="12.95" customHeight="1" x14ac:dyDescent="0.25">
      <c r="A12" s="12"/>
      <c r="B12" s="28"/>
    </row>
    <row r="13" spans="1:23" ht="42.75" customHeight="1" x14ac:dyDescent="0.25">
      <c r="A13" s="26" t="s">
        <v>34</v>
      </c>
      <c r="B13" s="12"/>
    </row>
    <row r="14" spans="1:23" x14ac:dyDescent="0.25">
      <c r="A14" s="12"/>
      <c r="B14" s="20"/>
    </row>
    <row r="15" spans="1:23" ht="15.75" x14ac:dyDescent="0.25">
      <c r="A15" s="18"/>
      <c r="B15" s="19"/>
    </row>
    <row r="16" spans="1:23" x14ac:dyDescent="0.25">
      <c r="A16" s="12"/>
      <c r="B16" s="12"/>
    </row>
    <row r="17" spans="1:2" ht="15.75" x14ac:dyDescent="0.25">
      <c r="A17" s="18"/>
      <c r="B17" s="19"/>
    </row>
    <row r="18" spans="1:2" ht="15.75" x14ac:dyDescent="0.25">
      <c r="A18" s="18"/>
      <c r="B18" s="19"/>
    </row>
    <row r="19" spans="1:2" ht="15.75" x14ac:dyDescent="0.25">
      <c r="A19" s="21"/>
      <c r="B19" s="19"/>
    </row>
    <row r="20" spans="1:2" ht="29.25" customHeight="1" x14ac:dyDescent="0.25">
      <c r="A20" s="84"/>
      <c r="B20" s="84"/>
    </row>
  </sheetData>
  <mergeCells count="8">
    <mergeCell ref="F8:W8"/>
    <mergeCell ref="A9:B9"/>
    <mergeCell ref="A20:B20"/>
    <mergeCell ref="A1:B1"/>
    <mergeCell ref="A2:B2"/>
    <mergeCell ref="A3:B3"/>
    <mergeCell ref="F6:W6"/>
    <mergeCell ref="F7:W7"/>
  </mergeCells>
  <pageMargins left="0.86614173228346458" right="0.31496062992125984" top="0.74803149606299213" bottom="0.74803149606299213" header="0.31496062992125984" footer="0.31496062992125984"/>
  <pageSetup paperSize="9" scale="89" orientation="portrait" r:id="rId1"/>
  <rowBreaks count="1" manualBreakCount="1">
    <brk id="1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S35"/>
  <sheetViews>
    <sheetView tabSelected="1" view="pageBreakPreview" topLeftCell="A10" zoomScale="80" zoomScaleNormal="80" zoomScaleSheetLayoutView="80" workbookViewId="0">
      <selection activeCell="E22" sqref="E22"/>
    </sheetView>
  </sheetViews>
  <sheetFormatPr defaultColWidth="9.140625" defaultRowHeight="15.75" x14ac:dyDescent="0.25"/>
  <cols>
    <col min="1" max="1" width="3.5703125" style="1" customWidth="1"/>
    <col min="2" max="2" width="39.28515625" style="1" customWidth="1"/>
    <col min="3" max="3" width="10.140625" style="1" bestFit="1" customWidth="1"/>
    <col min="4" max="4" width="11.7109375" style="39" customWidth="1"/>
    <col min="5" max="5" width="10.7109375" style="1" customWidth="1"/>
    <col min="6" max="6" width="11.28515625" style="1" customWidth="1"/>
    <col min="7" max="7" width="8" style="1" customWidth="1"/>
    <col min="8" max="8" width="8.42578125" style="1" customWidth="1"/>
    <col min="9" max="9" width="12.5703125" style="39" customWidth="1"/>
    <col min="10" max="10" width="11.7109375" style="1" customWidth="1"/>
    <col min="11" max="11" width="13.7109375" style="1" customWidth="1"/>
    <col min="12" max="12" width="14.85546875" style="39" customWidth="1"/>
    <col min="13" max="13" width="9.42578125" style="1" customWidth="1"/>
    <col min="14" max="14" width="14" style="3" customWidth="1"/>
    <col min="15" max="15" width="12.140625" style="1" customWidth="1"/>
    <col min="16" max="16" width="13.140625" style="1" bestFit="1" customWidth="1"/>
    <col min="17" max="17" width="13.85546875" style="1" customWidth="1"/>
    <col min="18" max="16384" width="9.140625" style="1"/>
  </cols>
  <sheetData>
    <row r="1" spans="1:19" ht="15.75" customHeight="1" x14ac:dyDescent="0.25">
      <c r="A1" s="41"/>
      <c r="B1" s="41"/>
      <c r="C1" s="41"/>
      <c r="D1" s="68"/>
      <c r="E1" s="41"/>
      <c r="F1" s="41"/>
      <c r="G1" s="101" t="s">
        <v>27</v>
      </c>
      <c r="H1" s="102"/>
      <c r="I1" s="102"/>
      <c r="J1" s="102"/>
      <c r="K1" s="102"/>
      <c r="L1" s="102"/>
      <c r="M1" s="102"/>
      <c r="N1" s="2"/>
      <c r="O1" s="2"/>
      <c r="P1" s="2"/>
      <c r="Q1" s="2"/>
      <c r="R1" s="2"/>
      <c r="S1" s="2"/>
    </row>
    <row r="2" spans="1:19" ht="54.6" customHeight="1" x14ac:dyDescent="0.25">
      <c r="A2" s="104" t="s">
        <v>38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"/>
    </row>
    <row r="3" spans="1:19" ht="15.6" customHeight="1" x14ac:dyDescent="0.25">
      <c r="A3" s="104" t="s">
        <v>28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"/>
    </row>
    <row r="4" spans="1:19" ht="36" customHeight="1" x14ac:dyDescent="0.25">
      <c r="A4" s="105" t="s">
        <v>30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</row>
    <row r="5" spans="1:19" ht="16.350000000000001" customHeight="1" x14ac:dyDescent="0.25">
      <c r="A5" s="105" t="s">
        <v>31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46"/>
    </row>
    <row r="6" spans="1:19" ht="6" customHeight="1" x14ac:dyDescent="0.25">
      <c r="A6" s="103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</row>
    <row r="7" spans="1:19" ht="59.1" customHeight="1" x14ac:dyDescent="0.25">
      <c r="A7" s="96" t="s">
        <v>0</v>
      </c>
      <c r="B7" s="97" t="s">
        <v>1</v>
      </c>
      <c r="C7" s="97" t="s">
        <v>2</v>
      </c>
      <c r="D7" s="97"/>
      <c r="E7" s="97"/>
      <c r="F7" s="97"/>
      <c r="G7" s="97" t="s">
        <v>3</v>
      </c>
      <c r="H7" s="97" t="s">
        <v>25</v>
      </c>
      <c r="I7" s="98" t="s">
        <v>4</v>
      </c>
      <c r="J7" s="98"/>
      <c r="K7" s="98"/>
      <c r="L7" s="42" t="s">
        <v>5</v>
      </c>
      <c r="M7" s="91" t="s">
        <v>6</v>
      </c>
    </row>
    <row r="8" spans="1:19" ht="84.2" customHeight="1" x14ac:dyDescent="0.25">
      <c r="A8" s="96"/>
      <c r="B8" s="97"/>
      <c r="C8" s="72" t="s">
        <v>54</v>
      </c>
      <c r="D8" s="72" t="s">
        <v>37</v>
      </c>
      <c r="E8" s="72" t="s">
        <v>55</v>
      </c>
      <c r="F8" s="29"/>
      <c r="G8" s="97"/>
      <c r="H8" s="97"/>
      <c r="I8" s="43" t="s">
        <v>7</v>
      </c>
      <c r="J8" s="30" t="s">
        <v>8</v>
      </c>
      <c r="K8" s="30" t="s">
        <v>26</v>
      </c>
      <c r="L8" s="36"/>
      <c r="M8" s="91"/>
    </row>
    <row r="9" spans="1:19" ht="48" x14ac:dyDescent="0.25">
      <c r="A9" s="31">
        <v>1</v>
      </c>
      <c r="B9" s="38">
        <v>2</v>
      </c>
      <c r="C9" s="31">
        <v>3</v>
      </c>
      <c r="D9" s="31">
        <v>4</v>
      </c>
      <c r="E9" s="31">
        <v>5</v>
      </c>
      <c r="F9" s="31" t="s">
        <v>19</v>
      </c>
      <c r="G9" s="31">
        <v>7</v>
      </c>
      <c r="H9" s="31" t="s">
        <v>20</v>
      </c>
      <c r="I9" s="32" t="s">
        <v>21</v>
      </c>
      <c r="J9" s="32">
        <v>10</v>
      </c>
      <c r="K9" s="32">
        <v>11</v>
      </c>
      <c r="L9" s="31" t="s">
        <v>24</v>
      </c>
      <c r="M9" s="33">
        <v>13</v>
      </c>
    </row>
    <row r="10" spans="1:19" s="5" customFormat="1" ht="30" customHeight="1" x14ac:dyDescent="0.2">
      <c r="A10" s="37">
        <v>1</v>
      </c>
      <c r="B10" s="80" t="s">
        <v>39</v>
      </c>
      <c r="C10" s="58">
        <v>3300</v>
      </c>
      <c r="D10" s="77">
        <v>3500</v>
      </c>
      <c r="E10" s="59">
        <v>3350</v>
      </c>
      <c r="F10" s="60">
        <f>SUM(C10:E10)</f>
        <v>10150</v>
      </c>
      <c r="G10" s="61">
        <v>10</v>
      </c>
      <c r="H10" s="62">
        <v>3</v>
      </c>
      <c r="I10" s="63">
        <f>ROUND(AVERAGE(C10:E10),2)</f>
        <v>3383.33</v>
      </c>
      <c r="J10" s="63">
        <f>STDEV(C10:E10)</f>
        <v>104.08329997330664</v>
      </c>
      <c r="K10" s="64">
        <f>J10/I10</f>
        <v>3.0763567246856392E-2</v>
      </c>
      <c r="L10" s="63">
        <f>G10*I10</f>
        <v>33833.300000000003</v>
      </c>
      <c r="M10" s="65" t="s">
        <v>36</v>
      </c>
      <c r="N10" s="6"/>
      <c r="O10" s="24"/>
      <c r="P10" s="24"/>
      <c r="Q10" s="25"/>
      <c r="R10" s="6"/>
    </row>
    <row r="11" spans="1:19" s="5" customFormat="1" ht="30" customHeight="1" x14ac:dyDescent="0.2">
      <c r="A11" s="37">
        <v>2</v>
      </c>
      <c r="B11" s="81" t="s">
        <v>40</v>
      </c>
      <c r="C11" s="58">
        <v>3300</v>
      </c>
      <c r="D11" s="77">
        <v>3500</v>
      </c>
      <c r="E11" s="59">
        <v>3350</v>
      </c>
      <c r="F11" s="60">
        <f t="shared" ref="F11:F23" si="0">SUM(C11:E11)</f>
        <v>10150</v>
      </c>
      <c r="G11" s="61">
        <v>10</v>
      </c>
      <c r="H11" s="62">
        <v>3</v>
      </c>
      <c r="I11" s="63">
        <f t="shared" ref="I11:I23" si="1">ROUND(AVERAGE(C11:E11),2)</f>
        <v>3383.33</v>
      </c>
      <c r="J11" s="63">
        <f t="shared" ref="J11:J23" si="2">STDEV(C11:E11)</f>
        <v>104.08329997330664</v>
      </c>
      <c r="K11" s="64">
        <f t="shared" ref="K11:K23" si="3">J11/I11</f>
        <v>3.0763567246856392E-2</v>
      </c>
      <c r="L11" s="63">
        <f t="shared" ref="L11:L23" si="4">G11*I11</f>
        <v>33833.300000000003</v>
      </c>
      <c r="M11" s="65" t="s">
        <v>36</v>
      </c>
      <c r="N11" s="6"/>
      <c r="O11" s="24"/>
      <c r="P11" s="24"/>
      <c r="Q11" s="25"/>
      <c r="R11" s="6"/>
    </row>
    <row r="12" spans="1:19" s="5" customFormat="1" ht="56.25" customHeight="1" x14ac:dyDescent="0.2">
      <c r="A12" s="37">
        <v>3</v>
      </c>
      <c r="B12" s="80" t="s">
        <v>41</v>
      </c>
      <c r="C12" s="58">
        <v>5500</v>
      </c>
      <c r="D12" s="77">
        <v>5700</v>
      </c>
      <c r="E12" s="59">
        <v>5600</v>
      </c>
      <c r="F12" s="60">
        <f t="shared" si="0"/>
        <v>16800</v>
      </c>
      <c r="G12" s="61">
        <v>10</v>
      </c>
      <c r="H12" s="62">
        <v>3</v>
      </c>
      <c r="I12" s="63">
        <f t="shared" si="1"/>
        <v>5600</v>
      </c>
      <c r="J12" s="63">
        <f t="shared" si="2"/>
        <v>100</v>
      </c>
      <c r="K12" s="64">
        <f t="shared" si="3"/>
        <v>1.7857142857142856E-2</v>
      </c>
      <c r="L12" s="63">
        <f t="shared" si="4"/>
        <v>56000</v>
      </c>
      <c r="M12" s="65" t="s">
        <v>36</v>
      </c>
      <c r="N12" s="6"/>
      <c r="O12" s="24"/>
      <c r="P12" s="24"/>
      <c r="Q12" s="25"/>
      <c r="R12" s="6"/>
    </row>
    <row r="13" spans="1:19" s="5" customFormat="1" ht="56.25" customHeight="1" x14ac:dyDescent="0.2">
      <c r="A13" s="37">
        <v>4</v>
      </c>
      <c r="B13" s="80" t="s">
        <v>42</v>
      </c>
      <c r="C13" s="58">
        <v>5500</v>
      </c>
      <c r="D13" s="77">
        <v>5700</v>
      </c>
      <c r="E13" s="59">
        <v>5600</v>
      </c>
      <c r="F13" s="60">
        <f t="shared" si="0"/>
        <v>16800</v>
      </c>
      <c r="G13" s="61">
        <v>10</v>
      </c>
      <c r="H13" s="62">
        <v>3</v>
      </c>
      <c r="I13" s="63">
        <f t="shared" si="1"/>
        <v>5600</v>
      </c>
      <c r="J13" s="63">
        <f t="shared" si="2"/>
        <v>100</v>
      </c>
      <c r="K13" s="64">
        <f t="shared" si="3"/>
        <v>1.7857142857142856E-2</v>
      </c>
      <c r="L13" s="63">
        <f t="shared" si="4"/>
        <v>56000</v>
      </c>
      <c r="M13" s="65" t="s">
        <v>36</v>
      </c>
      <c r="N13" s="6"/>
      <c r="O13" s="24"/>
      <c r="P13" s="24"/>
      <c r="Q13" s="25"/>
      <c r="R13" s="6"/>
    </row>
    <row r="14" spans="1:19" s="5" customFormat="1" ht="34.5" customHeight="1" x14ac:dyDescent="0.2">
      <c r="A14" s="37">
        <v>5</v>
      </c>
      <c r="B14" s="80" t="s">
        <v>43</v>
      </c>
      <c r="C14" s="58">
        <v>1100</v>
      </c>
      <c r="D14" s="77">
        <v>1300</v>
      </c>
      <c r="E14" s="59">
        <v>1200</v>
      </c>
      <c r="F14" s="60">
        <f t="shared" si="0"/>
        <v>3600</v>
      </c>
      <c r="G14" s="61">
        <v>10</v>
      </c>
      <c r="H14" s="62">
        <v>3</v>
      </c>
      <c r="I14" s="63">
        <f t="shared" si="1"/>
        <v>1200</v>
      </c>
      <c r="J14" s="63">
        <f t="shared" si="2"/>
        <v>100</v>
      </c>
      <c r="K14" s="64">
        <f t="shared" si="3"/>
        <v>8.3333333333333329E-2</v>
      </c>
      <c r="L14" s="63">
        <f t="shared" si="4"/>
        <v>12000</v>
      </c>
      <c r="M14" s="65" t="s">
        <v>36</v>
      </c>
      <c r="N14" s="6"/>
      <c r="O14" s="24"/>
      <c r="P14" s="24"/>
      <c r="Q14" s="25"/>
      <c r="R14" s="6"/>
    </row>
    <row r="15" spans="1:19" s="5" customFormat="1" ht="34.5" customHeight="1" x14ac:dyDescent="0.2">
      <c r="A15" s="37">
        <v>6</v>
      </c>
      <c r="B15" s="81" t="s">
        <v>44</v>
      </c>
      <c r="C15" s="58">
        <v>1100</v>
      </c>
      <c r="D15" s="77">
        <v>1300</v>
      </c>
      <c r="E15" s="59">
        <v>1200</v>
      </c>
      <c r="F15" s="60">
        <f t="shared" si="0"/>
        <v>3600</v>
      </c>
      <c r="G15" s="61">
        <v>10</v>
      </c>
      <c r="H15" s="62">
        <v>3</v>
      </c>
      <c r="I15" s="63">
        <f t="shared" si="1"/>
        <v>1200</v>
      </c>
      <c r="J15" s="63">
        <f t="shared" si="2"/>
        <v>100</v>
      </c>
      <c r="K15" s="64">
        <f t="shared" si="3"/>
        <v>8.3333333333333329E-2</v>
      </c>
      <c r="L15" s="63">
        <f t="shared" si="4"/>
        <v>12000</v>
      </c>
      <c r="M15" s="65" t="s">
        <v>36</v>
      </c>
      <c r="N15" s="6"/>
      <c r="O15" s="24"/>
      <c r="P15" s="24"/>
      <c r="Q15" s="25"/>
      <c r="R15" s="6"/>
    </row>
    <row r="16" spans="1:19" s="5" customFormat="1" ht="67.5" customHeight="1" x14ac:dyDescent="0.2">
      <c r="A16" s="37">
        <v>7</v>
      </c>
      <c r="B16" s="66" t="s">
        <v>45</v>
      </c>
      <c r="C16" s="58">
        <v>58656</v>
      </c>
      <c r="D16" s="77">
        <v>60000</v>
      </c>
      <c r="E16" s="59">
        <v>62000</v>
      </c>
      <c r="F16" s="60">
        <f t="shared" si="0"/>
        <v>180656</v>
      </c>
      <c r="G16" s="61">
        <v>1</v>
      </c>
      <c r="H16" s="62">
        <v>3</v>
      </c>
      <c r="I16" s="63">
        <f t="shared" si="1"/>
        <v>60218.67</v>
      </c>
      <c r="J16" s="63">
        <f t="shared" si="2"/>
        <v>1682.6899100349217</v>
      </c>
      <c r="K16" s="64">
        <f t="shared" si="3"/>
        <v>2.7942993593762892E-2</v>
      </c>
      <c r="L16" s="63">
        <f t="shared" si="4"/>
        <v>60218.67</v>
      </c>
      <c r="M16" s="65" t="s">
        <v>53</v>
      </c>
      <c r="N16" s="6"/>
      <c r="O16" s="24"/>
      <c r="P16" s="24"/>
      <c r="Q16" s="25"/>
      <c r="R16" s="6"/>
    </row>
    <row r="17" spans="1:18" s="5" customFormat="1" ht="33.75" customHeight="1" x14ac:dyDescent="0.2">
      <c r="A17" s="79">
        <v>8</v>
      </c>
      <c r="B17" s="80" t="s">
        <v>46</v>
      </c>
      <c r="C17" s="59">
        <v>3300</v>
      </c>
      <c r="D17" s="77">
        <v>3500</v>
      </c>
      <c r="E17" s="59">
        <v>3350</v>
      </c>
      <c r="F17" s="60">
        <f t="shared" si="0"/>
        <v>10150</v>
      </c>
      <c r="G17" s="61">
        <v>12</v>
      </c>
      <c r="H17" s="62">
        <v>3</v>
      </c>
      <c r="I17" s="63">
        <f t="shared" si="1"/>
        <v>3383.33</v>
      </c>
      <c r="J17" s="63">
        <f t="shared" si="2"/>
        <v>104.08329997330664</v>
      </c>
      <c r="K17" s="64">
        <f t="shared" si="3"/>
        <v>3.0763567246856392E-2</v>
      </c>
      <c r="L17" s="63">
        <f t="shared" si="4"/>
        <v>40599.96</v>
      </c>
      <c r="M17" s="65" t="s">
        <v>36</v>
      </c>
      <c r="N17" s="6"/>
      <c r="O17" s="24"/>
      <c r="P17" s="24"/>
      <c r="Q17" s="25"/>
      <c r="R17" s="6"/>
    </row>
    <row r="18" spans="1:18" s="5" customFormat="1" ht="33.75" customHeight="1" x14ac:dyDescent="0.2">
      <c r="A18" s="79">
        <v>9</v>
      </c>
      <c r="B18" s="81" t="s">
        <v>47</v>
      </c>
      <c r="C18" s="59">
        <v>3300</v>
      </c>
      <c r="D18" s="77">
        <v>3500</v>
      </c>
      <c r="E18" s="59">
        <v>3350</v>
      </c>
      <c r="F18" s="60">
        <f t="shared" si="0"/>
        <v>10150</v>
      </c>
      <c r="G18" s="61">
        <v>12</v>
      </c>
      <c r="H18" s="62">
        <v>3</v>
      </c>
      <c r="I18" s="63">
        <f t="shared" si="1"/>
        <v>3383.33</v>
      </c>
      <c r="J18" s="63">
        <f t="shared" si="2"/>
        <v>104.08329997330664</v>
      </c>
      <c r="K18" s="64">
        <f t="shared" si="3"/>
        <v>3.0763567246856392E-2</v>
      </c>
      <c r="L18" s="63">
        <f t="shared" si="4"/>
        <v>40599.96</v>
      </c>
      <c r="M18" s="65" t="s">
        <v>36</v>
      </c>
      <c r="N18" s="6"/>
      <c r="O18" s="24"/>
      <c r="P18" s="24"/>
      <c r="Q18" s="25"/>
      <c r="R18" s="6"/>
    </row>
    <row r="19" spans="1:18" s="5" customFormat="1" ht="57.75" customHeight="1" x14ac:dyDescent="0.2">
      <c r="A19" s="79">
        <v>10</v>
      </c>
      <c r="B19" s="80" t="s">
        <v>48</v>
      </c>
      <c r="C19" s="59">
        <v>5500</v>
      </c>
      <c r="D19" s="77">
        <v>5700</v>
      </c>
      <c r="E19" s="59">
        <v>5600</v>
      </c>
      <c r="F19" s="60">
        <f t="shared" si="0"/>
        <v>16800</v>
      </c>
      <c r="G19" s="61">
        <v>12</v>
      </c>
      <c r="H19" s="62">
        <v>3</v>
      </c>
      <c r="I19" s="63">
        <f t="shared" si="1"/>
        <v>5600</v>
      </c>
      <c r="J19" s="63">
        <f t="shared" si="2"/>
        <v>100</v>
      </c>
      <c r="K19" s="64">
        <f t="shared" si="3"/>
        <v>1.7857142857142856E-2</v>
      </c>
      <c r="L19" s="63">
        <f t="shared" si="4"/>
        <v>67200</v>
      </c>
      <c r="M19" s="65" t="s">
        <v>36</v>
      </c>
      <c r="N19" s="6"/>
      <c r="O19" s="24"/>
      <c r="P19" s="24"/>
      <c r="Q19" s="25"/>
      <c r="R19" s="6"/>
    </row>
    <row r="20" spans="1:18" s="5" customFormat="1" ht="57.75" customHeight="1" x14ac:dyDescent="0.2">
      <c r="A20" s="79">
        <v>11</v>
      </c>
      <c r="B20" s="80" t="s">
        <v>49</v>
      </c>
      <c r="C20" s="59">
        <v>5500</v>
      </c>
      <c r="D20" s="77">
        <v>5700</v>
      </c>
      <c r="E20" s="59">
        <v>5600</v>
      </c>
      <c r="F20" s="60">
        <f t="shared" si="0"/>
        <v>16800</v>
      </c>
      <c r="G20" s="61">
        <v>12</v>
      </c>
      <c r="H20" s="62">
        <v>3</v>
      </c>
      <c r="I20" s="63">
        <f t="shared" si="1"/>
        <v>5600</v>
      </c>
      <c r="J20" s="63">
        <f t="shared" si="2"/>
        <v>100</v>
      </c>
      <c r="K20" s="64">
        <f t="shared" si="3"/>
        <v>1.7857142857142856E-2</v>
      </c>
      <c r="L20" s="63">
        <f t="shared" si="4"/>
        <v>67200</v>
      </c>
      <c r="M20" s="65" t="s">
        <v>36</v>
      </c>
      <c r="N20" s="6"/>
      <c r="O20" s="24"/>
      <c r="P20" s="24"/>
      <c r="Q20" s="25"/>
      <c r="R20" s="6"/>
    </row>
    <row r="21" spans="1:18" s="5" customFormat="1" ht="33.75" customHeight="1" x14ac:dyDescent="0.2">
      <c r="A21" s="79">
        <v>12</v>
      </c>
      <c r="B21" s="80" t="s">
        <v>50</v>
      </c>
      <c r="C21" s="59">
        <v>1100</v>
      </c>
      <c r="D21" s="77">
        <v>1300</v>
      </c>
      <c r="E21" s="59">
        <v>1200</v>
      </c>
      <c r="F21" s="60">
        <f t="shared" si="0"/>
        <v>3600</v>
      </c>
      <c r="G21" s="61">
        <v>12</v>
      </c>
      <c r="H21" s="62">
        <v>3</v>
      </c>
      <c r="I21" s="63">
        <f t="shared" si="1"/>
        <v>1200</v>
      </c>
      <c r="J21" s="63">
        <f t="shared" si="2"/>
        <v>100</v>
      </c>
      <c r="K21" s="64">
        <f t="shared" si="3"/>
        <v>8.3333333333333329E-2</v>
      </c>
      <c r="L21" s="63">
        <f t="shared" si="4"/>
        <v>14400</v>
      </c>
      <c r="M21" s="65" t="s">
        <v>36</v>
      </c>
      <c r="N21" s="6"/>
      <c r="O21" s="24"/>
      <c r="P21" s="24"/>
      <c r="Q21" s="25"/>
      <c r="R21" s="6"/>
    </row>
    <row r="22" spans="1:18" s="5" customFormat="1" ht="33" customHeight="1" x14ac:dyDescent="0.2">
      <c r="A22" s="79">
        <v>13</v>
      </c>
      <c r="B22" s="81" t="s">
        <v>51</v>
      </c>
      <c r="C22" s="59">
        <v>1100</v>
      </c>
      <c r="D22" s="77">
        <v>1300</v>
      </c>
      <c r="E22" s="59">
        <v>1200</v>
      </c>
      <c r="F22" s="60">
        <f t="shared" si="0"/>
        <v>3600</v>
      </c>
      <c r="G22" s="61">
        <v>12</v>
      </c>
      <c r="H22" s="62">
        <v>3</v>
      </c>
      <c r="I22" s="63">
        <f t="shared" si="1"/>
        <v>1200</v>
      </c>
      <c r="J22" s="63">
        <f t="shared" si="2"/>
        <v>100</v>
      </c>
      <c r="K22" s="64">
        <f t="shared" si="3"/>
        <v>8.3333333333333329E-2</v>
      </c>
      <c r="L22" s="63">
        <f t="shared" si="4"/>
        <v>14400</v>
      </c>
      <c r="M22" s="65" t="s">
        <v>36</v>
      </c>
      <c r="N22" s="6"/>
      <c r="O22" s="24"/>
      <c r="P22" s="24"/>
      <c r="Q22" s="25"/>
      <c r="R22" s="6"/>
    </row>
    <row r="23" spans="1:18" s="5" customFormat="1" ht="38.25" customHeight="1" x14ac:dyDescent="0.2">
      <c r="A23" s="79">
        <v>14</v>
      </c>
      <c r="B23" s="66" t="s">
        <v>52</v>
      </c>
      <c r="C23" s="59">
        <v>43704</v>
      </c>
      <c r="D23" s="77">
        <v>44000</v>
      </c>
      <c r="E23" s="59">
        <v>45000</v>
      </c>
      <c r="F23" s="60">
        <f t="shared" si="0"/>
        <v>132704</v>
      </c>
      <c r="G23" s="61">
        <v>1</v>
      </c>
      <c r="H23" s="62">
        <v>3</v>
      </c>
      <c r="I23" s="63">
        <f t="shared" si="1"/>
        <v>44234.67</v>
      </c>
      <c r="J23" s="63">
        <f t="shared" si="2"/>
        <v>679.12100050972754</v>
      </c>
      <c r="K23" s="64">
        <f t="shared" si="3"/>
        <v>1.5352686038117331E-2</v>
      </c>
      <c r="L23" s="63">
        <f t="shared" si="4"/>
        <v>44234.67</v>
      </c>
      <c r="M23" s="65" t="s">
        <v>53</v>
      </c>
      <c r="N23" s="6"/>
      <c r="O23" s="24"/>
      <c r="P23" s="24"/>
      <c r="Q23" s="25"/>
      <c r="R23" s="6"/>
    </row>
    <row r="24" spans="1:18" ht="27.75" customHeight="1" x14ac:dyDescent="0.25">
      <c r="A24" s="34"/>
      <c r="B24" s="73"/>
      <c r="C24" s="73"/>
      <c r="D24" s="74"/>
      <c r="E24" s="73"/>
      <c r="F24" s="74"/>
      <c r="G24" s="92" t="s">
        <v>9</v>
      </c>
      <c r="H24" s="92"/>
      <c r="I24" s="92"/>
      <c r="J24" s="92"/>
      <c r="K24" s="75"/>
      <c r="L24" s="76">
        <f>SUM(L10:L23)</f>
        <v>552519.8600000001</v>
      </c>
      <c r="M24" s="78"/>
      <c r="O24" s="44"/>
      <c r="P24" s="7"/>
      <c r="Q24" s="8"/>
    </row>
    <row r="25" spans="1:18" ht="15.75" customHeight="1" x14ac:dyDescent="0.25">
      <c r="A25" s="35"/>
      <c r="B25" s="35"/>
      <c r="C25" s="35"/>
      <c r="D25" s="35"/>
      <c r="E25" s="35"/>
      <c r="F25" s="99" t="s">
        <v>56</v>
      </c>
      <c r="G25" s="100"/>
      <c r="H25" s="100"/>
      <c r="I25" s="100"/>
      <c r="J25" s="100"/>
      <c r="K25" s="100"/>
      <c r="L25" s="100"/>
      <c r="M25" s="100"/>
    </row>
    <row r="26" spans="1:18" s="9" customFormat="1" ht="7.5" customHeight="1" x14ac:dyDescent="0.2">
      <c r="C26" s="47"/>
      <c r="D26" s="56"/>
      <c r="E26" s="47"/>
      <c r="F26" s="56"/>
      <c r="G26" s="57"/>
      <c r="H26" s="93"/>
      <c r="I26" s="93"/>
      <c r="J26" s="93"/>
      <c r="K26" s="93"/>
      <c r="L26" s="93"/>
      <c r="M26" s="93"/>
    </row>
    <row r="27" spans="1:18" s="9" customFormat="1" ht="17.25" customHeight="1" x14ac:dyDescent="0.2">
      <c r="A27" s="94" t="s">
        <v>35</v>
      </c>
      <c r="B27" s="94"/>
      <c r="C27" s="94"/>
      <c r="D27" s="94"/>
      <c r="E27" s="94"/>
      <c r="F27" s="94"/>
      <c r="G27" s="94"/>
      <c r="H27" s="10"/>
      <c r="I27" s="95"/>
      <c r="J27" s="95"/>
      <c r="K27" s="48"/>
      <c r="L27" s="70">
        <v>45350</v>
      </c>
      <c r="M27" s="48"/>
      <c r="N27" s="45"/>
      <c r="O27" s="10"/>
    </row>
    <row r="28" spans="1:18" s="9" customFormat="1" ht="15.6" customHeight="1" x14ac:dyDescent="0.2">
      <c r="A28" s="49" t="s">
        <v>10</v>
      </c>
      <c r="B28" s="50"/>
      <c r="C28" s="10"/>
      <c r="D28" s="69"/>
      <c r="E28" s="10"/>
      <c r="F28" s="10"/>
      <c r="G28" s="10"/>
      <c r="H28" s="10"/>
      <c r="I28" s="89" t="s">
        <v>11</v>
      </c>
      <c r="J28" s="89"/>
      <c r="K28" s="51"/>
      <c r="L28" s="48" t="s">
        <v>12</v>
      </c>
      <c r="M28" s="10"/>
      <c r="N28" s="10"/>
      <c r="O28" s="10"/>
    </row>
    <row r="29" spans="1:18" ht="15" x14ac:dyDescent="0.25">
      <c r="N29" s="1"/>
    </row>
    <row r="30" spans="1:18" x14ac:dyDescent="0.25">
      <c r="F30" s="11"/>
      <c r="L30" s="40"/>
    </row>
    <row r="31" spans="1:18" x14ac:dyDescent="0.25"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</row>
    <row r="32" spans="1:18" x14ac:dyDescent="0.25"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</row>
    <row r="33" spans="2:13" x14ac:dyDescent="0.25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</row>
    <row r="34" spans="2:13" x14ac:dyDescent="0.25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</row>
    <row r="35" spans="2:13" x14ac:dyDescent="0.25"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</row>
  </sheetData>
  <mergeCells count="20">
    <mergeCell ref="G1:M1"/>
    <mergeCell ref="A6:M6"/>
    <mergeCell ref="A2:M2"/>
    <mergeCell ref="A3:M3"/>
    <mergeCell ref="A4:M4"/>
    <mergeCell ref="A5:L5"/>
    <mergeCell ref="I28:J28"/>
    <mergeCell ref="B31:M35"/>
    <mergeCell ref="M7:M8"/>
    <mergeCell ref="G24:J24"/>
    <mergeCell ref="H26:M26"/>
    <mergeCell ref="A27:G27"/>
    <mergeCell ref="I27:J27"/>
    <mergeCell ref="A7:A8"/>
    <mergeCell ref="B7:B8"/>
    <mergeCell ref="C7:F7"/>
    <mergeCell ref="G7:G8"/>
    <mergeCell ref="H7:H8"/>
    <mergeCell ref="I7:K7"/>
    <mergeCell ref="F25:M25"/>
  </mergeCells>
  <phoneticPr fontId="33" type="noConversion"/>
  <pageMargins left="0.39370078740157483" right="0.27559055118110237" top="0.39370078740157483" bottom="0.19685039370078741" header="0" footer="0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обоснование НМЦК_</vt:lpstr>
      <vt:lpstr>Расчёт НМЦК_</vt:lpstr>
      <vt:lpstr>'обоснование НМЦК_'!Область_печати</vt:lpstr>
      <vt:lpstr>'Расчёт НМЦК_'!Область_печати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Алёна Шевцова</cp:lastModifiedBy>
  <cp:lastPrinted>2024-02-28T12:26:07Z</cp:lastPrinted>
  <dcterms:created xsi:type="dcterms:W3CDTF">2020-02-20T07:13:03Z</dcterms:created>
  <dcterms:modified xsi:type="dcterms:W3CDTF">2024-03-20T11:51:42Z</dcterms:modified>
</cp:coreProperties>
</file>