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00"/>
  </bookViews>
  <sheets>
    <sheet name="Расчет цен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<sst xmlns="http://schemas.openxmlformats.org/spreadsheetml/2006/main" count="30" uniqueCount="30">
  <si>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 xml:space="preserve">Приложение 2 к Извещению
об осуществлении закупки
</t>
  </si>
  <si>
    <r>
      <rPr>
        <b/>
        <sz val="14"/>
        <color rgb="FF000000"/>
        <rFont val="Times New Roman"/>
        <charset val="204"/>
      </rP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charset val="204"/>
      </rPr>
      <t xml:space="preserve">
</t>
    </r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</si>
  <si>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</si>
  <si>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</si>
  <si>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</si>
  <si>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 xml:space="preserve">Наименование услуги
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</si>
  <si>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</si>
  <si>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</si>
  <si>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</si>
  <si>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</si>
  <si>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</si>
  <si>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 xml:space="preserve">1 КП </t>
  </si>
  <si>
    <t xml:space="preserve">2 КП </t>
  </si>
  <si>
    <t xml:space="preserve">3 КП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</si>
  <si>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</si>
  <si>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</si>
  <si>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</si>
  <si>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</si>
  <si>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charset val="204"/>
      </rPr>
      <t>Расчет Н(М)ЦК по формуле</t>
    </r>
    <r>
      <rPr>
        <sz val="10"/>
        <color rgb="FF000000"/>
        <rFont val="Times New Roman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</si>
  <si>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</si>
  <si>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 (руб.)</t>
  </si>
  <si>
    <t>Н(М)ЦК, (руб.)</t>
  </si>
  <si>
    <t xml:space="preserve">Оказание услуг по разработке сценариев материалов о ключевых профилактических и гражданско-патриотических понятиях, направленных на формирование антитеррористического сознания населения и информационных видеороликов.
</t>
  </si>
  <si>
    <t>усл.ед.</t>
  </si>
  <si>
    <t>-</t>
  </si>
  <si>
    <t>ИТОГО</t>
  </si>
  <si>
    <t>В результате проведенного расчета Н(М)ЦК, ЦКЕП контракта составила:</t>
  </si>
  <si>
    <t>рублей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</si>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</sst>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176" formatCode="_-* #,##0.00\ _₽_-;\-* #,##0.00\ _₽_-;_-* &quot;-&quot;??\ _₽_-;_-@_-"/>
    <numFmt numFmtId="177" formatCode="_-* #,##0.00\ &quot;₽&quot;_-;\-* #,##0.00\ &quot;₽&quot;_-;_-* &quot;-&quot;??\ &quot;₽&quot;_-;_-@_-"/>
    <numFmt numFmtId="178" formatCode="_-* #,##0\ &quot;₽&quot;_-;\-* #,##0\ &quot;₽&quot;_-;_-* &quot;-&quot;\ &quot;₽&quot;_-;_-@_-"/>
    <numFmt numFmtId="179" formatCode="0.000"/>
  </numFmts>
  <fonts count="31">
    <font>
      <sz val="11"/>
      <color rgb="FF000000"/>
      <name val="Calibri"/>
      <charset val="204"/>
    </font>
    <font>
      <sz val="14"/>
      <color rgb="FF000000"/>
      <name val="Times New Roman"/>
      <charset val="204"/>
    </font>
    <font>
      <sz val="10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4"/>
      <color rgb="FF000000"/>
      <name val="Times New Roman"/>
      <charset val="204"/>
    </font>
    <font>
      <b/>
      <sz val="10"/>
      <color rgb="FF000000"/>
      <name val="Times New Roman"/>
      <charset val="204"/>
    </font>
    <font>
      <b/>
      <sz val="11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color rgb="FF000000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/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1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2" fillId="0" borderId="3" xfId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17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79" fontId="5" fillId="0" borderId="3" xfId="0" applyNumberFormat="1" applyFont="1" applyBorder="1" applyAlignment="1">
      <alignment horizontal="center" vertical="center" wrapText="1"/>
    </xf>
    <xf numFmtId="176" fontId="5" fillId="0" borderId="3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176" fontId="7" fillId="0" borderId="1" xfId="1" applyFont="1" applyBorder="1" applyAlignment="1">
      <alignment vertical="center"/>
    </xf>
    <xf numFmtId="0" fontId="7" fillId="0" borderId="0" xfId="0" applyFont="1" applyAlignment="1">
      <alignment vertical="center"/>
    </xf>
    <xf numFmtId="2" fontId="7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wmf"/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1799</xdr:colOff>
      <xdr:row>5</xdr:row>
      <xdr:rowOff>1301760</xdr:rowOff>
    </xdr:to>
    <xdr:pic>
      <xdr:nvPicPr>
        <xdr:cNvPr id="2" name="Picture 1"/>
        <xdr:cNvPicPr/>
      </xdr:nvPicPr>
      <xdr:blipFill>
        <a:blip r:embed="rId1" cstate="print"/>
        <a:stretch>
          <a:fillRect/>
        </a:stretch>
      </xdr:blipFill>
      <xdr:spPr>
        <a:xfrm>
          <a:off x="9883140" y="3219450"/>
          <a:ext cx="925830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9</xdr:col>
      <xdr:colOff>1024650</xdr:colOff>
      <xdr:row>5</xdr:row>
      <xdr:rowOff>1364760</xdr:rowOff>
    </xdr:to>
    <xdr:pic>
      <xdr:nvPicPr>
        <xdr:cNvPr id="3" name="Picture 2"/>
        <xdr:cNvPicPr/>
      </xdr:nvPicPr>
      <xdr:blipFill>
        <a:blip r:embed="rId2" cstate="print"/>
        <a:stretch>
          <a:fillRect/>
        </a:stretch>
      </xdr:blipFill>
      <xdr:spPr>
        <a:xfrm>
          <a:off x="8853805" y="3187700"/>
          <a:ext cx="1000760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68805</xdr:colOff>
      <xdr:row>5</xdr:row>
      <xdr:rowOff>2877528</xdr:rowOff>
    </xdr:from>
    <xdr:to>
      <xdr:col>11</xdr:col>
      <xdr:colOff>1034912</xdr:colOff>
      <xdr:row>5</xdr:row>
      <xdr:rowOff>3222070</xdr:rowOff>
    </xdr:to>
    <xdr:pic>
      <xdr:nvPicPr>
        <xdr:cNvPr id="4" name="Picture 5"/>
        <xdr:cNvPicPr/>
      </xdr:nvPicPr>
      <xdr:blipFill>
        <a:blip r:embed="rId3" cstate="print"/>
        <a:stretch>
          <a:fillRect/>
        </a:stretch>
      </xdr:blipFill>
      <xdr:spPr>
        <a:xfrm>
          <a:off x="10876280" y="5142230"/>
          <a:ext cx="965835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325732</xdr:colOff>
      <xdr:row>5</xdr:row>
      <xdr:rowOff>3043379</xdr:rowOff>
    </xdr:from>
    <xdr:to>
      <xdr:col>11</xdr:col>
      <xdr:colOff>490972</xdr:colOff>
      <xdr:row>5</xdr:row>
      <xdr:rowOff>3271979</xdr:rowOff>
    </xdr:to>
    <xdr:pic>
      <xdr:nvPicPr>
        <xdr:cNvPr id="5" name="Picture 6"/>
        <xdr:cNvPicPr/>
      </xdr:nvPicPr>
      <xdr:blipFill>
        <a:blip r:embed="rId4" cstate="print"/>
        <a:stretch>
          <a:fillRect/>
        </a:stretch>
      </xdr:blipFill>
      <xdr:spPr>
        <a:xfrm>
          <a:off x="11132820" y="5307965"/>
          <a:ext cx="165735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tabSelected="1" zoomScale="70" zoomScaleNormal="70" topLeftCell="A4" workbookViewId="0">
      <selection activeCell="B7" sqref="B7"/>
    </sheetView>
  </sheetViews>
  <sheetFormatPr defaultColWidth="9" defaultRowHeight="15"/>
  <cols>
    <col min="1" max="1" width="6.21904761904762" style="2" customWidth="1"/>
    <col min="2" max="2" width="38.4380952380952" style="2" customWidth="1"/>
    <col min="3" max="3" width="7" style="2" customWidth="1"/>
    <col min="4" max="4" width="6.78095238095238" style="2" customWidth="1"/>
    <col min="5" max="7" width="15" style="2" customWidth="1"/>
    <col min="8" max="8" width="9.21904761904762" style="2" customWidth="1"/>
    <col min="9" max="9" width="19.7809523809524" style="2" customWidth="1"/>
    <col min="10" max="10" width="15.4380952380952" style="2" customWidth="1"/>
    <col min="11" max="11" width="14.2190476190476" style="2" customWidth="1"/>
    <col min="12" max="12" width="15.552380952381" style="2" customWidth="1"/>
    <col min="13" max="13" width="12.552380952381" style="2" customWidth="1"/>
    <col min="14" max="14" width="14.2190476190476" style="2" customWidth="1"/>
    <col min="15" max="15" width="15.552380952381" style="2" customWidth="1"/>
    <col min="16" max="256" width="9.21904761904762" style="2" customWidth="1"/>
    <col min="257" max="1024" width="9.21904761904762" customWidth="1"/>
  </cols>
  <sheetData>
    <row r="1" ht="29.55" customHeight="1" spans="1:15">
      <c r="N1" s="3" t="s">
        <v>0</v>
      </c>
      <c r="O1" s="4"/>
    </row>
    <row r="2" spans="1:15">
      <c r="N2" s="4"/>
      <c r="O2" s="4"/>
    </row>
    <row r="3" s="1" customFormat="1" ht="46.05" customHeight="1" spans="1:1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="1" customFormat="1" ht="48.75" customHeight="1" spans="1:15">
      <c r="A4" s="6"/>
      <c r="B4" s="6" t="s">
        <v>2</v>
      </c>
      <c r="C4" s="7" t="s">
        <v>3</v>
      </c>
      <c r="D4" s="7"/>
      <c r="E4" s="7"/>
      <c r="F4" s="7"/>
      <c r="G4" s="7"/>
      <c r="H4" s="7"/>
      <c r="I4" s="7"/>
      <c r="J4" s="7"/>
      <c r="K4" s="7"/>
      <c r="L4" s="7"/>
      <c r="M4" s="7"/>
      <c r="N4" s="6"/>
      <c r="O4" s="6"/>
    </row>
    <row r="5" ht="39" customHeight="1" spans="1:15">
      <c r="A5" s="8" t="s">
        <v>4</v>
      </c>
      <c r="B5" s="9" t="s">
        <v>5</v>
      </c>
      <c r="C5" s="8" t="s">
        <v>6</v>
      </c>
      <c r="D5" s="8" t="s">
        <v>7</v>
      </c>
      <c r="E5" s="8" t="s">
        <v>8</v>
      </c>
      <c r="F5" s="8"/>
      <c r="G5" s="8"/>
      <c r="H5" s="10"/>
      <c r="I5" s="11" t="s">
        <v>9</v>
      </c>
      <c r="J5" s="11"/>
      <c r="K5" s="11"/>
      <c r="L5" s="12" t="s">
        <v>10</v>
      </c>
      <c r="M5" s="12"/>
      <c r="N5" s="12"/>
      <c r="O5" s="12"/>
    </row>
    <row r="6" ht="259.8" customHeight="1" spans="1:15">
      <c r="A6" s="8"/>
      <c r="B6" s="9"/>
      <c r="C6" s="9"/>
      <c r="D6" s="9"/>
      <c r="E6" s="13" t="s">
        <v>11</v>
      </c>
      <c r="F6" s="13" t="s">
        <v>12</v>
      </c>
      <c r="G6" s="13" t="s">
        <v>13</v>
      </c>
      <c r="H6" s="13" t="s">
        <v>14</v>
      </c>
      <c r="I6" s="12" t="s">
        <v>15</v>
      </c>
      <c r="J6" s="12" t="s">
        <v>16</v>
      </c>
      <c r="K6" s="12" t="s">
        <v>17</v>
      </c>
      <c r="L6" s="12" t="s">
        <v>18</v>
      </c>
      <c r="M6" s="12" t="s">
        <v>19</v>
      </c>
      <c r="N6" s="12" t="s">
        <v>20</v>
      </c>
      <c r="O6" s="12" t="s">
        <v>21</v>
      </c>
    </row>
    <row r="7" ht="118.8" customHeight="1" spans="1:15">
      <c r="A7" s="8">
        <v>1</v>
      </c>
      <c r="B7" s="14" t="s">
        <v>22</v>
      </c>
      <c r="C7" s="15" t="s">
        <v>23</v>
      </c>
      <c r="D7" s="16">
        <v>1</v>
      </c>
      <c r="E7" s="17">
        <v>430000</v>
      </c>
      <c r="F7" s="17">
        <v>465000</v>
      </c>
      <c r="G7" s="17">
        <v>488000</v>
      </c>
      <c r="H7" s="18" t="s">
        <v>24</v>
      </c>
      <c r="I7" s="19">
        <f t="shared" ref="I7" si="0">AVERAGE(E7:G7)</f>
        <v>461000</v>
      </c>
      <c r="J7" s="20">
        <f t="shared" ref="J7" si="1">SQRT(((SUM((POWER(G7-I7,2)),(POWER(F7-I7,2)),(POWER(E7-I7,2)))/(COLUMNS(E7:G7)-1))))</f>
        <v>29206.1637330205</v>
      </c>
      <c r="K7" s="20">
        <f t="shared" ref="K7" si="2">J7/I7*100</f>
        <v>6.33539343449468</v>
      </c>
      <c r="L7" s="19">
        <f t="shared" ref="L7" si="3">((D7/3)*(SUM(E7:G7)))</f>
        <v>461000</v>
      </c>
      <c r="M7" s="21">
        <f t="shared" ref="M7" si="4">L7/D7</f>
        <v>461000</v>
      </c>
      <c r="N7" s="22">
        <f t="shared" ref="N7" si="5">MIN(E7:G7)</f>
        <v>430000</v>
      </c>
      <c r="O7" s="22">
        <f t="shared" ref="O7" si="6">N7*D7</f>
        <v>430000</v>
      </c>
    </row>
    <row r="8" ht="30.6" customHeight="1" spans="1:15">
      <c r="A8" s="23" t="s">
        <v>25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15"/>
      <c r="O8" s="22">
        <f>SUM(O7)</f>
        <v>430000</v>
      </c>
    </row>
    <row r="9" ht="28.2" customHeight="1" spans="1:15">
      <c r="A9" s="24" t="s">
        <v>26</v>
      </c>
      <c r="B9" s="25"/>
      <c r="C9" s="25"/>
      <c r="D9" s="25"/>
      <c r="E9" s="25"/>
      <c r="F9" s="25"/>
      <c r="G9" s="25"/>
      <c r="H9" s="25"/>
      <c r="I9" s="26">
        <f>O8</f>
        <v>430000</v>
      </c>
      <c r="J9" s="27" t="s">
        <v>27</v>
      </c>
      <c r="K9" s="27"/>
      <c r="L9" s="27"/>
      <c r="M9" s="27"/>
      <c r="N9" s="27"/>
      <c r="O9" s="28"/>
    </row>
    <row r="10" ht="46.2" customHeight="1" spans="1:15">
      <c r="A10" s="29" t="s">
        <v>28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 ht="50.4" customHeight="1" spans="1:15">
      <c r="A11" s="30" t="s">
        <v>29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</row>
  </sheetData>
  <mergeCells count="14">
    <mergeCell ref="A3:O3"/>
    <mergeCell ref="C4:M4"/>
    <mergeCell ref="E5:G5"/>
    <mergeCell ref="I5:K5"/>
    <mergeCell ref="L5:O5"/>
    <mergeCell ref="A8:N8"/>
    <mergeCell ref="A9:H9"/>
    <mergeCell ref="A10:O10"/>
    <mergeCell ref="A11:O11"/>
    <mergeCell ref="A5:A6"/>
    <mergeCell ref="B5:B6"/>
    <mergeCell ref="C5:C6"/>
    <mergeCell ref="D5:D6"/>
    <mergeCell ref="N1:O2"/>
  </mergeCells>
  <printOptions gridLines="1"/>
  <pageMargins left="0.31496062992126" right="0.31496062992126" top="0.354330708661417" bottom="0.354330708661417" header="0.31496062992126" footer="0.31496062992126"/>
  <pageSetup paperSize="9" scale="65" firstPageNumber="0" fitToHeight="0" orientation="landscape" useFirstPageNumber="1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Расчет цены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WPS_1777893721</cp:lastModifiedBy>
  <cp:revision>1</cp:revision>
  <dcterms:created xsi:type="dcterms:W3CDTF">2014-01-15T21:15:00Z</dcterms:created>
  <cp:lastPrinted>2025-08-01T08:58:00Z</cp:lastPrinted>
  <dcterms:modified xsi:type="dcterms:W3CDTF">2026-09-15T16:20:17Z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AD880AFB568344DC97BCDB34ED8598E4_12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