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Расчет цены" sheetId="4" r:id="rId1"/>
  </sheets>
  <definedNames>
    <definedName name="_xlnm._FilterDatabase" localSheetId="0" hidden="1">'Расчет цены'!$A$8:$AQ$27</definedName>
    <definedName name="Excel_BuiltIn__FilterDatabase" localSheetId="0">'Расчет цены'!$A$7:$M$8</definedName>
  </definedNames>
  <calcPr calcId="145621"/>
</workbook>
</file>

<file path=xl/calcChain.xml><?xml version="1.0" encoding="utf-8"?>
<calcChain xmlns="http://schemas.openxmlformats.org/spreadsheetml/2006/main">
  <c r="K10" i="4" l="1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9" i="4"/>
  <c r="L22" i="4" l="1"/>
  <c r="M22" i="4" s="1"/>
  <c r="H22" i="4"/>
  <c r="I22" i="4" s="1"/>
  <c r="J22" i="4" s="1"/>
  <c r="L21" i="4"/>
  <c r="M21" i="4" s="1"/>
  <c r="H21" i="4"/>
  <c r="I21" i="4" s="1"/>
  <c r="J21" i="4" s="1"/>
  <c r="L23" i="4" l="1"/>
  <c r="M23" i="4" s="1"/>
  <c r="H23" i="4"/>
  <c r="I23" i="4" s="1"/>
  <c r="J23" i="4" s="1"/>
  <c r="L20" i="4" l="1"/>
  <c r="M20" i="4" s="1"/>
  <c r="H20" i="4"/>
  <c r="I20" i="4" s="1"/>
  <c r="J20" i="4" s="1"/>
  <c r="L19" i="4"/>
  <c r="M19" i="4" s="1"/>
  <c r="H19" i="4"/>
  <c r="I19" i="4" s="1"/>
  <c r="J19" i="4" s="1"/>
  <c r="L18" i="4"/>
  <c r="M18" i="4" s="1"/>
  <c r="H18" i="4"/>
  <c r="I18" i="4" s="1"/>
  <c r="J18" i="4" s="1"/>
  <c r="L17" i="4"/>
  <c r="M17" i="4" s="1"/>
  <c r="H17" i="4"/>
  <c r="I17" i="4" s="1"/>
  <c r="J17" i="4" s="1"/>
  <c r="L16" i="4"/>
  <c r="M16" i="4" s="1"/>
  <c r="H16" i="4"/>
  <c r="I16" i="4" s="1"/>
  <c r="J16" i="4" s="1"/>
  <c r="L15" i="4"/>
  <c r="M15" i="4" s="1"/>
  <c r="H15" i="4"/>
  <c r="I15" i="4" s="1"/>
  <c r="J15" i="4" s="1"/>
  <c r="L14" i="4"/>
  <c r="M14" i="4" s="1"/>
  <c r="H14" i="4"/>
  <c r="I14" i="4" s="1"/>
  <c r="J14" i="4" s="1"/>
  <c r="L13" i="4"/>
  <c r="M13" i="4" s="1"/>
  <c r="H13" i="4"/>
  <c r="I13" i="4" s="1"/>
  <c r="J13" i="4" s="1"/>
  <c r="L12" i="4"/>
  <c r="M12" i="4" s="1"/>
  <c r="H12" i="4"/>
  <c r="I12" i="4" s="1"/>
  <c r="J12" i="4" s="1"/>
  <c r="L11" i="4"/>
  <c r="M11" i="4" s="1"/>
  <c r="H11" i="4"/>
  <c r="I11" i="4" s="1"/>
  <c r="J11" i="4" s="1"/>
  <c r="L10" i="4"/>
  <c r="M10" i="4" s="1"/>
  <c r="H10" i="4"/>
  <c r="I10" i="4" s="1"/>
  <c r="J10" i="4" s="1"/>
  <c r="H9" i="4" l="1"/>
  <c r="I9" i="4" s="1"/>
  <c r="J9" i="4" s="1"/>
  <c r="L9" i="4"/>
  <c r="M9" i="4" s="1"/>
  <c r="H24" i="4"/>
  <c r="I24" i="4" s="1"/>
  <c r="J24" i="4" s="1"/>
  <c r="L24" i="4"/>
  <c r="M24" i="4" s="1"/>
  <c r="M25" i="4" l="1"/>
</calcChain>
</file>

<file path=xl/sharedStrings.xml><?xml version="1.0" encoding="utf-8"?>
<sst xmlns="http://schemas.openxmlformats.org/spreadsheetml/2006/main" count="58" uniqueCount="43">
  <si>
    <t>ИТОГО:</t>
  </si>
  <si>
    <t>Н(М)ЦК, контракта с учетом наименьшего коммерческого предложения (руб.)</t>
  </si>
  <si>
    <t>Цена за ед. изм. минимального коммерческого  предложения (руб.)</t>
  </si>
  <si>
    <t xml:space="preserve">коэффициент вариации цен V (%)
</t>
  </si>
  <si>
    <t>Среднее квадратичное отклонение</t>
  </si>
  <si>
    <t xml:space="preserve">Средняя арифметическая цена за единицу     &lt;ц&gt; </t>
  </si>
  <si>
    <t>Н(М)ЦК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</si>
  <si>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</si>
  <si>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>Коммерческие предложения, цена за ед. измерения, руб.</t>
  </si>
  <si>
    <t>Ед. изм</t>
  </si>
  <si>
    <t xml:space="preserve"> Наименование товара</t>
  </si>
  <si>
    <t>№</t>
  </si>
  <si>
    <t>Расчет НМЦК методом сопоставимых рыночных цен (анализа рынка), являющимся приоритетным для определения и обоснования Н(М)ЦК.
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567,  с  учетом рекомендаций Комитета по здравоохранению Ленинградской области  (письмо № 14- 737/15-0-0 от 18.04.2015) и с учетом положений статьи 34 Бюджетного кодекса Российской Федерации, регламентирующей принцип эффективности использования бюджетных средств (необходимость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бюджетом объема средств (результативности).
            В целях получения ценовой информации в отношении товара (работы, услуги)  для определения начальной (максимальной) цены контракта заказчиком осуществлен анализ общедоступной ценовой информации (реклама, каталоги  и другие предложения, обращенные к неопределенному кругу лиц, данные государственной статистической отчетности о ценах на товары (работы и услуги). Поиск ценовой информации результатов не дал. Заказчиком направлены запросы о предоставлении ценовой информации 5 поставщикам (подрядчикам, исполнителям) , обладающим опытом поставок (работ, услуг) , информация о которых имеется в свободном доступе, и получены ответы от трех поставщиков (подрядчиков, исполнителей) с ценовой информацией, на основании которых осуществлен расчет начальной (максимальной) цены контракта. Во избежание сговора участников размещения заказа и нарушения статьи 11 о запрете на ограничивающие конкуренцию соглашения хозяйствующих субъектов Федерального закона № 135 от  26 июля 2006 года
«О защите конкуренции», Заказчик не указывает в расчетах  сведения о поставщиках (подрядчиках, исполнителях)  , подавших коммерческие предложения, данные сведения хранятся у Заказчика.</t>
  </si>
  <si>
    <t>Обоснование начальной (максимальной) цены контракта</t>
  </si>
  <si>
    <t xml:space="preserve">Приложение №2 </t>
  </si>
  <si>
    <t>Кол-во</t>
  </si>
  <si>
    <r>
      <t>Расчет Н(М)ЦК по формуле 
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sz val="8"/>
        <color indexed="8"/>
        <rFont val="Calibri"/>
        <family val="2"/>
        <charset val="204"/>
      </rPr>
      <t>ᵢ</t>
    </r>
    <r>
      <rPr>
        <sz val="8"/>
        <color indexed="8"/>
        <rFont val="Times New Roman"/>
        <family val="1"/>
        <charset val="204"/>
      </rPr>
      <t xml:space="preserve"> - цена единицы</t>
    </r>
  </si>
  <si>
    <t>Поставка строительных материалов для нужд ГБУЗ ЛО «Всеволожская КМБ» в 2026 г.</t>
  </si>
  <si>
    <t xml:space="preserve"> на основе данных, полученных от Слесарева Д.В.</t>
  </si>
  <si>
    <t>Расчет Н(М)ЦК   произвел специалист по закупкам отдела закупок и обеспечения деятельности Преснакова Е.В.</t>
  </si>
  <si>
    <t xml:space="preserve">УТВЕРЖДАЮ 
Заместитель главного врача 
по экономическим вопросам
ГБУЗ ЛО «Всеволожская КМБ»
__________________М.А. Кирюхин
</t>
  </si>
  <si>
    <t>шт.</t>
  </si>
  <si>
    <t>шт</t>
  </si>
  <si>
    <t>пог. м</t>
  </si>
  <si>
    <t>Коммерческое предложение 
вх. № 06/10-01 от 06.10.26г.</t>
  </si>
  <si>
    <t>Коммерческое предложение 
вх. № 06/10-02 от 06.10.26г.</t>
  </si>
  <si>
    <t>Коммерческое предложение 
вх. № 06/10-03 от 06.10.26г.</t>
  </si>
  <si>
    <t>Розетка компьютерная ОКПД2  27.33.13.110</t>
  </si>
  <si>
    <t>Лоток душевой ОКПД 2  25.99.11.140</t>
  </si>
  <si>
    <t>Система выравнивания плитки ОКПД2  22.23.19.190</t>
  </si>
  <si>
    <t>упак.</t>
  </si>
  <si>
    <t>Ручка дверная ОКПД 2  25.72.14.120</t>
  </si>
  <si>
    <t>Кабель, ОКПД 2  27.32.13.111</t>
  </si>
  <si>
    <t>Блок дверной КТРУ 16.23.11.130-00000002</t>
  </si>
  <si>
    <t>Начальная максимальная цена составляет: 596 965 (Пятьсот девяносто шесть тысяч девятьсот шестьдесят пять) рублей 00 копеек</t>
  </si>
  <si>
    <t>компл.</t>
  </si>
  <si>
    <t>Фурнитура для плинтуса КТРУ 16.23.19.000-00000006</t>
  </si>
  <si>
    <t xml:space="preserve">Плинтус ОКПД2 22.23.19.190 </t>
  </si>
  <si>
    <t>Плита из искусственного камня КТРУ 23.61.11.120-00000017</t>
  </si>
  <si>
    <t>литр</t>
  </si>
  <si>
    <t>Морилка КТРУ 20.30.22.110-00000009</t>
  </si>
  <si>
    <t>Дюбель ОКПД2  22.23.19.000</t>
  </si>
  <si>
    <t>ИКЗ 262470303270147030100104530000000244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</si>
</sst>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  <font>
      <sz val="11"/>
      <color indexed="9"/>
      <name val="Calibri"/>
      <family val="2"/>
      <charset val="204"/>
    </font>
    <font>
      <sz val="9"/>
      <name val="Geneva"/>
      <family val="2"/>
      <charset val="204"/>
    </font>
    <font>
      <sz val="12"/>
      <name val="RotisSansSerif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0"/>
      <color indexed="12"/>
      <name val="Arial Cyr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1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8">
    <xf numFmtId="0" fontId="0" fillId="0" borderId="0"/>
    <xf numFmtId="0" fontId="6" fillId="0" borderId="0"/>
    <xf numFmtId="0" fontId="11" fillId="0" borderId="0"/>
    <xf numFmtId="0" fontId="6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6" fillId="0" borderId="0"/>
    <xf numFmtId="0" fontId="6" fillId="0" borderId="0"/>
    <xf numFmtId="0" fontId="13" fillId="0" borderId="0"/>
    <xf numFmtId="0" fontId="14" fillId="0" borderId="0"/>
    <xf numFmtId="0" fontId="6" fillId="0" borderId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5" fillId="8" borderId="11" applyNumberFormat="0" applyAlignment="0" applyProtection="0"/>
    <xf numFmtId="0" fontId="16" fillId="21" borderId="12" applyNumberFormat="0" applyAlignment="0" applyProtection="0"/>
    <xf numFmtId="0" fontId="17" fillId="21" borderId="11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6" applyNumberFormat="0" applyFill="0" applyAlignment="0" applyProtection="0"/>
    <xf numFmtId="0" fontId="23" fillId="22" borderId="17" applyNumberFormat="0" applyAlignment="0" applyProtection="0"/>
    <xf numFmtId="0" fontId="24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6" fillId="0" borderId="0"/>
    <xf numFmtId="0" fontId="26" fillId="0" borderId="0"/>
    <xf numFmtId="0" fontId="1" fillId="0" borderId="0"/>
    <xf numFmtId="0" fontId="6" fillId="0" borderId="0"/>
    <xf numFmtId="0" fontId="6" fillId="0" borderId="0"/>
    <xf numFmtId="0" fontId="27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1" fillId="24" borderId="18" applyNumberFormat="0" applyAlignment="0" applyProtection="0"/>
    <xf numFmtId="0" fontId="29" fillId="0" borderId="19" applyNumberFormat="0" applyFill="0" applyAlignment="0" applyProtection="0"/>
    <xf numFmtId="0" fontId="6" fillId="0" borderId="0"/>
    <xf numFmtId="0" fontId="6" fillId="0" borderId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</cellStyleXfs>
  <cellXfs count="41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NumberFormat="1" applyFont="1" applyFill="1" applyAlignment="1">
      <alignment wrapText="1"/>
    </xf>
    <xf numFmtId="0" fontId="4" fillId="0" borderId="0" xfId="0" applyFont="1" applyFill="1"/>
    <xf numFmtId="2" fontId="4" fillId="0" borderId="0" xfId="0" applyNumberFormat="1" applyFont="1" applyFill="1" applyAlignment="1">
      <alignment horizontal="left"/>
    </xf>
    <xf numFmtId="0" fontId="4" fillId="0" borderId="0" xfId="0" applyFont="1" applyFill="1" applyAlignment="1"/>
    <xf numFmtId="0" fontId="5" fillId="0" borderId="0" xfId="0" applyFont="1" applyFill="1" applyAlignment="1"/>
    <xf numFmtId="0" fontId="2" fillId="0" borderId="2" xfId="0" applyFont="1" applyFill="1" applyBorder="1" applyAlignment="1">
      <alignment horizontal="center" vertical="center"/>
    </xf>
    <xf numFmtId="4" fontId="7" fillId="0" borderId="2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 wrapText="1"/>
    </xf>
    <xf numFmtId="2" fontId="9" fillId="0" borderId="2" xfId="0" applyNumberFormat="1" applyFont="1" applyFill="1" applyBorder="1" applyAlignment="1">
      <alignment horizontal="center" vertical="center"/>
    </xf>
    <xf numFmtId="4" fontId="9" fillId="0" borderId="3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wrapText="1"/>
    </xf>
    <xf numFmtId="0" fontId="9" fillId="0" borderId="8" xfId="0" applyNumberFormat="1" applyFont="1" applyFill="1" applyBorder="1" applyAlignment="1">
      <alignment horizontal="center" vertical="center" textRotation="90" wrapText="1"/>
    </xf>
    <xf numFmtId="4" fontId="10" fillId="0" borderId="6" xfId="0" applyNumberFormat="1" applyFont="1" applyFill="1" applyBorder="1" applyAlignment="1">
      <alignment horizontal="right" vertical="center" wrapText="1"/>
    </xf>
    <xf numFmtId="4" fontId="10" fillId="0" borderId="7" xfId="0" applyNumberFormat="1" applyFont="1" applyFill="1" applyBorder="1" applyAlignment="1">
      <alignment horizontal="right" vertical="center" wrapText="1"/>
    </xf>
    <xf numFmtId="0" fontId="9" fillId="0" borderId="6" xfId="0" applyFont="1" applyBorder="1" applyAlignment="1">
      <alignment vertical="top" wrapText="1"/>
    </xf>
    <xf numFmtId="0" fontId="33" fillId="0" borderId="2" xfId="0" applyNumberFormat="1" applyFont="1" applyFill="1" applyBorder="1" applyAlignment="1">
      <alignment horizontal="center" vertical="top" wrapText="1"/>
    </xf>
    <xf numFmtId="0" fontId="10" fillId="0" borderId="6" xfId="0" applyFont="1" applyBorder="1" applyAlignment="1">
      <alignment vertic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top" wrapText="1"/>
    </xf>
    <xf numFmtId="2" fontId="8" fillId="0" borderId="10" xfId="0" applyNumberFormat="1" applyFont="1" applyFill="1" applyBorder="1" applyAlignment="1">
      <alignment horizontal="right" vertical="center"/>
    </xf>
    <xf numFmtId="2" fontId="8" fillId="0" borderId="4" xfId="0" applyNumberFormat="1" applyFont="1" applyFill="1" applyBorder="1" applyAlignment="1">
      <alignment horizontal="right" vertical="center"/>
    </xf>
    <xf numFmtId="2" fontId="8" fillId="0" borderId="9" xfId="0" applyNumberFormat="1" applyFont="1" applyFill="1" applyBorder="1" applyAlignment="1">
      <alignment horizontal="right" vertical="center"/>
    </xf>
    <xf numFmtId="0" fontId="34" fillId="0" borderId="10" xfId="0" applyFont="1" applyFill="1" applyBorder="1" applyAlignment="1">
      <alignment horizontal="center" wrapText="1"/>
    </xf>
    <xf numFmtId="0" fontId="34" fillId="0" borderId="4" xfId="0" applyFont="1" applyFill="1" applyBorder="1" applyAlignment="1">
      <alignment horizontal="center" wrapText="1"/>
    </xf>
    <xf numFmtId="0" fontId="34" fillId="0" borderId="9" xfId="0" applyFont="1" applyFill="1" applyBorder="1" applyAlignment="1">
      <alignment horizontal="center" wrapText="1"/>
    </xf>
    <xf numFmtId="0" fontId="35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20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horizontal="center" vertical="center" wrapText="1"/>
    </xf>
  </cellXfs>
  <cellStyles count="58">
    <cellStyle name="]_x000d__x000a_Width=1032_x000d__x000a_Height=776_x000d__x000a__x000d__x000a_[Customize]_x000d__x000a_PositionTAB=1_x000d__x000a_PositionMouse=1_x000d__x000a_AutoTAB=1_x000d__x000a_Edit.CaretWidth=2_x000d__x000a_ListCursor=1_x000d__x000a__x000d_" xfId="3"/>
    <cellStyle name="20% - Акцент1 2" xfId="4"/>
    <cellStyle name="20% - Акцент2 2" xfId="5"/>
    <cellStyle name="20% - Акцент3 2" xfId="6"/>
    <cellStyle name="20% - Акцент4 2" xfId="7"/>
    <cellStyle name="20% - Акцент5 2" xfId="8"/>
    <cellStyle name="20% - Акцент6 2" xfId="9"/>
    <cellStyle name="40% - Акцент1 2" xfId="10"/>
    <cellStyle name="40% - Акцент2 2" xfId="11"/>
    <cellStyle name="40% - Акцент3 2" xfId="12"/>
    <cellStyle name="40% - Акцент4 2" xfId="13"/>
    <cellStyle name="40% - Акцент5 2" xfId="14"/>
    <cellStyle name="40% - Акцент6 2" xfId="15"/>
    <cellStyle name="60% - Акцент1 2" xfId="16"/>
    <cellStyle name="60% - Акцент2 2" xfId="17"/>
    <cellStyle name="60% - Акцент3 2" xfId="18"/>
    <cellStyle name="60% - Акцент4 2" xfId="19"/>
    <cellStyle name="60% - Акцент5 2" xfId="20"/>
    <cellStyle name="60% - Акцент6 2" xfId="21"/>
    <cellStyle name="Normal 3" xfId="22"/>
    <cellStyle name="Normal 3 2" xfId="23"/>
    <cellStyle name="Normal_controlled" xfId="24"/>
    <cellStyle name="Standard_Oncology Pricelist_BBM Russia_050713" xfId="25"/>
    <cellStyle name="Style 1" xfId="26"/>
    <cellStyle name="Акцент1 2" xfId="27"/>
    <cellStyle name="Акцент2 2" xfId="28"/>
    <cellStyle name="Акцент3 2" xfId="29"/>
    <cellStyle name="Акцент4 2" xfId="30"/>
    <cellStyle name="Акцент5 2" xfId="31"/>
    <cellStyle name="Акцент6 2" xfId="32"/>
    <cellStyle name="Ввод  2" xfId="33"/>
    <cellStyle name="Вывод 2" xfId="34"/>
    <cellStyle name="Вычисление 2" xfId="35"/>
    <cellStyle name="Гиперссылка 2" xfId="36"/>
    <cellStyle name="Заголовок 1 2" xfId="37"/>
    <cellStyle name="Заголовок 2 2" xfId="38"/>
    <cellStyle name="Заголовок 3 2" xfId="39"/>
    <cellStyle name="Заголовок 4 2" xfId="40"/>
    <cellStyle name="Итог 2" xfId="41"/>
    <cellStyle name="Контрольная ячейка 2" xfId="42"/>
    <cellStyle name="Название 2" xfId="43"/>
    <cellStyle name="Нейтральный 2" xfId="44"/>
    <cellStyle name="Обычный" xfId="0" builtinId="0"/>
    <cellStyle name="Обычный 2" xfId="2"/>
    <cellStyle name="Обычный 2 2" xfId="45"/>
    <cellStyle name="Обычный 2 3" xfId="46"/>
    <cellStyle name="Обычный 3" xfId="1"/>
    <cellStyle name="Обычный 3 4" xfId="47"/>
    <cellStyle name="Обычный 5" xfId="48"/>
    <cellStyle name="Обычный 6" xfId="49"/>
    <cellStyle name="Плохой 2" xfId="50"/>
    <cellStyle name="Пояснение 2" xfId="51"/>
    <cellStyle name="Примечание 2" xfId="52"/>
    <cellStyle name="Связанная ячейка 2" xfId="53"/>
    <cellStyle name="Стиль 1" xfId="54"/>
    <cellStyle name="Стиль 1 2" xfId="55"/>
    <cellStyle name="Текст предупреждения 2" xfId="56"/>
    <cellStyle name="Хороший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219809</xdr:colOff>
      <xdr:row>7</xdr:row>
      <xdr:rowOff>2051538</xdr:rowOff>
    </xdr:from>
    <xdr:to>
      <xdr:col>10</xdr:col>
      <xdr:colOff>677009</xdr:colOff>
      <xdr:row>7</xdr:row>
      <xdr:rowOff>2242038</xdr:rowOff>
    </xdr:to>
    <xdr:pic>
      <xdr:nvPicPr>
        <xdr:cNvPr id="2" name="Picture 5">
          <a:extLst>
            <a:ext uri="{FF2B5EF4-FFF2-40B4-BE49-F238E27FC236}">
              <a16:creationId xmlns="" xmlns:a16="http://schemas.microsoft.com/office/drawing/2014/main" id="{874B68BD-7693-40B3-88D1-CB830C06C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5444" y="5355980"/>
          <a:ext cx="45720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65943</xdr:colOff>
      <xdr:row>7</xdr:row>
      <xdr:rowOff>527539</xdr:rowOff>
    </xdr:from>
    <xdr:to>
      <xdr:col>8</xdr:col>
      <xdr:colOff>606576</xdr:colOff>
      <xdr:row>7</xdr:row>
      <xdr:rowOff>901212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9683BD56-1C5F-4837-9404-25FF44A41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2731" y="4513385"/>
          <a:ext cx="540633" cy="37367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87922</xdr:colOff>
      <xdr:row>7</xdr:row>
      <xdr:rowOff>542193</xdr:rowOff>
    </xdr:from>
    <xdr:to>
      <xdr:col>9</xdr:col>
      <xdr:colOff>552460</xdr:colOff>
      <xdr:row>7</xdr:row>
      <xdr:rowOff>886558</xdr:rowOff>
    </xdr:to>
    <xdr:pic>
      <xdr:nvPicPr>
        <xdr:cNvPr id="4" name="Picture 1">
          <a:extLst>
            <a:ext uri="{FF2B5EF4-FFF2-40B4-BE49-F238E27FC236}">
              <a16:creationId xmlns="" xmlns:a16="http://schemas.microsoft.com/office/drawing/2014/main" id="{8B13D7DA-8F56-4617-A32D-26F033871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0768" y="4528039"/>
          <a:ext cx="464538" cy="34436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7"/>
  <sheetViews>
    <sheetView tabSelected="1" zoomScale="130" zoomScaleNormal="130" zoomScaleSheetLayoutView="115" workbookViewId="0">
      <selection activeCell="A5" sqref="A5:M5"/>
    </sheetView>
  </sheetViews>
  <sheetFormatPr defaultRowHeight="14.25" customHeight="1"/>
  <cols>
    <col min="1" max="1" width="4" style="1" customWidth="1"/>
    <col min="2" max="2" width="39" style="4" customWidth="1"/>
    <col min="3" max="3" width="6.5703125" style="4" customWidth="1"/>
    <col min="4" max="4" width="6.28515625" style="3" customWidth="1"/>
    <col min="5" max="7" width="9.7109375" style="2" customWidth="1"/>
    <col min="8" max="9" width="10.42578125" style="1" customWidth="1"/>
    <col min="10" max="10" width="9.28515625" style="1" customWidth="1"/>
    <col min="11" max="11" width="13.28515625" style="1" customWidth="1"/>
    <col min="12" max="13" width="10.7109375" style="1" customWidth="1"/>
    <col min="14" max="16384" width="9.140625" style="1"/>
  </cols>
  <sheetData>
    <row r="1" spans="1:13" ht="14.25" customHeight="1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68.25" customHeight="1">
      <c r="A2" s="24" t="s">
        <v>20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14.25" customHeight="1">
      <c r="A3" s="16"/>
      <c r="B3" s="25" t="s">
        <v>17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14.25" customHeight="1">
      <c r="A4" s="26" t="s">
        <v>42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ht="14.25" customHeight="1">
      <c r="A5" s="26" t="s">
        <v>13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ht="76.5" customHeight="1">
      <c r="A6" s="31" t="s">
        <v>12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3"/>
    </row>
    <row r="7" spans="1:13" ht="37.5" customHeight="1">
      <c r="A7" s="35" t="s">
        <v>11</v>
      </c>
      <c r="B7" s="36" t="s">
        <v>10</v>
      </c>
      <c r="C7" s="37" t="s">
        <v>9</v>
      </c>
      <c r="D7" s="35" t="s">
        <v>15</v>
      </c>
      <c r="E7" s="40" t="s">
        <v>8</v>
      </c>
      <c r="F7" s="40"/>
      <c r="G7" s="40"/>
      <c r="H7" s="34" t="s">
        <v>7</v>
      </c>
      <c r="I7" s="34"/>
      <c r="J7" s="34"/>
      <c r="K7" s="34" t="s">
        <v>6</v>
      </c>
      <c r="L7" s="34"/>
      <c r="M7" s="34"/>
    </row>
    <row r="8" spans="1:13" ht="179.25" customHeight="1">
      <c r="A8" s="35"/>
      <c r="B8" s="37"/>
      <c r="C8" s="38"/>
      <c r="D8" s="39"/>
      <c r="E8" s="17" t="s">
        <v>24</v>
      </c>
      <c r="F8" s="17" t="s">
        <v>25</v>
      </c>
      <c r="G8" s="17" t="s">
        <v>26</v>
      </c>
      <c r="H8" s="21" t="s">
        <v>5</v>
      </c>
      <c r="I8" s="21" t="s">
        <v>4</v>
      </c>
      <c r="J8" s="21" t="s">
        <v>3</v>
      </c>
      <c r="K8" s="21" t="s">
        <v>16</v>
      </c>
      <c r="L8" s="21" t="s">
        <v>2</v>
      </c>
      <c r="M8" s="21" t="s">
        <v>1</v>
      </c>
    </row>
    <row r="9" spans="1:13" s="11" customFormat="1" ht="17.25" customHeight="1">
      <c r="A9" s="15">
        <v>1</v>
      </c>
      <c r="B9" s="20" t="s">
        <v>31</v>
      </c>
      <c r="C9" s="22" t="s">
        <v>21</v>
      </c>
      <c r="D9" s="22">
        <v>23</v>
      </c>
      <c r="E9" s="19">
        <v>1329</v>
      </c>
      <c r="F9" s="18">
        <v>1400</v>
      </c>
      <c r="G9" s="18">
        <v>1340</v>
      </c>
      <c r="H9" s="14">
        <f t="shared" ref="H9:H24" si="0">(E9+F9+G9)/3</f>
        <v>1356.3333333333333</v>
      </c>
      <c r="I9" s="13">
        <f t="shared" ref="I9:I24" si="1">SQRT(((SUM((POWER(G9-H9,2)),(POWER(F9-H9,2)),(POWER(E9-H9,2)),)/(COLUMNS(E9:G9)-1))))</f>
        <v>38.214307966170651</v>
      </c>
      <c r="J9" s="13">
        <f t="shared" ref="J9:J24" si="2">I9/H9*100</f>
        <v>2.8174717104574087</v>
      </c>
      <c r="K9" s="12">
        <f>D9/3*((SUM(E9:G9)))</f>
        <v>31195.666666666668</v>
      </c>
      <c r="L9" s="10">
        <f t="shared" ref="L9:L24" si="3">MIN(E9:G9)</f>
        <v>1329</v>
      </c>
      <c r="M9" s="10">
        <f t="shared" ref="M9:M24" si="4">L9*D9</f>
        <v>30567</v>
      </c>
    </row>
    <row r="10" spans="1:13" s="11" customFormat="1" ht="17.25" customHeight="1">
      <c r="A10" s="15">
        <v>2</v>
      </c>
      <c r="B10" s="20" t="s">
        <v>27</v>
      </c>
      <c r="C10" s="22" t="s">
        <v>21</v>
      </c>
      <c r="D10" s="22">
        <v>5</v>
      </c>
      <c r="E10" s="19">
        <v>634</v>
      </c>
      <c r="F10" s="18">
        <v>650</v>
      </c>
      <c r="G10" s="18">
        <v>640</v>
      </c>
      <c r="H10" s="14">
        <f t="shared" ref="H10:H22" si="5">(E10+F10+G10)/3</f>
        <v>641.33333333333337</v>
      </c>
      <c r="I10" s="13">
        <f t="shared" ref="I10:I22" si="6">SQRT(((SUM((POWER(G10-H10,2)),(POWER(F10-H10,2)),(POWER(E10-H10,2)),)/(COLUMNS(E10:G10)-1))))</f>
        <v>8.0829037686547611</v>
      </c>
      <c r="J10" s="13">
        <f t="shared" ref="J10:J22" si="7">I10/H10*100</f>
        <v>1.260328030455524</v>
      </c>
      <c r="K10" s="12">
        <f t="shared" ref="K10:K24" si="8">D10/3*((SUM(E10:G10)))</f>
        <v>3206.666666666667</v>
      </c>
      <c r="L10" s="10">
        <f t="shared" ref="L10:L22" si="9">MIN(E10:G10)</f>
        <v>634</v>
      </c>
      <c r="M10" s="10">
        <f t="shared" ref="M10:M22" si="10">L10*D10</f>
        <v>3170</v>
      </c>
    </row>
    <row r="11" spans="1:13" s="11" customFormat="1" ht="17.25" customHeight="1">
      <c r="A11" s="15">
        <v>3</v>
      </c>
      <c r="B11" s="20" t="s">
        <v>28</v>
      </c>
      <c r="C11" s="22" t="s">
        <v>21</v>
      </c>
      <c r="D11" s="22">
        <v>4</v>
      </c>
      <c r="E11" s="19">
        <v>2504</v>
      </c>
      <c r="F11" s="18">
        <v>2600</v>
      </c>
      <c r="G11" s="18">
        <v>2550</v>
      </c>
      <c r="H11" s="14">
        <f t="shared" si="5"/>
        <v>2551.3333333333335</v>
      </c>
      <c r="I11" s="13">
        <f t="shared" si="6"/>
        <v>48.013886880082239</v>
      </c>
      <c r="J11" s="13">
        <f t="shared" si="7"/>
        <v>1.88191351764106</v>
      </c>
      <c r="K11" s="12">
        <f t="shared" si="8"/>
        <v>10205.333333333332</v>
      </c>
      <c r="L11" s="10">
        <f t="shared" si="9"/>
        <v>2504</v>
      </c>
      <c r="M11" s="10">
        <f t="shared" si="10"/>
        <v>10016</v>
      </c>
    </row>
    <row r="12" spans="1:13" s="11" customFormat="1" ht="26.25" customHeight="1">
      <c r="A12" s="15">
        <v>4</v>
      </c>
      <c r="B12" s="20" t="s">
        <v>32</v>
      </c>
      <c r="C12" s="22" t="s">
        <v>23</v>
      </c>
      <c r="D12" s="22">
        <v>100</v>
      </c>
      <c r="E12" s="19">
        <v>112</v>
      </c>
      <c r="F12" s="18">
        <v>120</v>
      </c>
      <c r="G12" s="18">
        <v>115</v>
      </c>
      <c r="H12" s="14">
        <f t="shared" si="5"/>
        <v>115.66666666666667</v>
      </c>
      <c r="I12" s="13">
        <f t="shared" si="6"/>
        <v>4.0414518843273806</v>
      </c>
      <c r="J12" s="13">
        <f t="shared" si="7"/>
        <v>3.4940506204559485</v>
      </c>
      <c r="K12" s="12">
        <f t="shared" si="8"/>
        <v>11566.666666666668</v>
      </c>
      <c r="L12" s="10">
        <f t="shared" si="9"/>
        <v>112</v>
      </c>
      <c r="M12" s="10">
        <f t="shared" si="10"/>
        <v>11200</v>
      </c>
    </row>
    <row r="13" spans="1:13" s="11" customFormat="1" ht="17.25" customHeight="1">
      <c r="A13" s="15">
        <v>5</v>
      </c>
      <c r="B13" s="20" t="s">
        <v>33</v>
      </c>
      <c r="C13" s="22" t="s">
        <v>21</v>
      </c>
      <c r="D13" s="22">
        <v>5</v>
      </c>
      <c r="E13" s="19">
        <v>15624</v>
      </c>
      <c r="F13" s="18">
        <v>16500</v>
      </c>
      <c r="G13" s="18">
        <v>16000</v>
      </c>
      <c r="H13" s="14">
        <f t="shared" si="5"/>
        <v>16041.333333333334</v>
      </c>
      <c r="I13" s="13">
        <f t="shared" si="6"/>
        <v>439.46027503442599</v>
      </c>
      <c r="J13" s="13">
        <f t="shared" si="7"/>
        <v>2.7395495492961475</v>
      </c>
      <c r="K13" s="12">
        <f t="shared" si="8"/>
        <v>80206.666666666672</v>
      </c>
      <c r="L13" s="10">
        <f t="shared" si="9"/>
        <v>15624</v>
      </c>
      <c r="M13" s="10">
        <f t="shared" si="10"/>
        <v>78120</v>
      </c>
    </row>
    <row r="14" spans="1:13" s="11" customFormat="1" ht="17.25" customHeight="1">
      <c r="A14" s="15">
        <v>6</v>
      </c>
      <c r="B14" s="20" t="s">
        <v>33</v>
      </c>
      <c r="C14" s="22" t="s">
        <v>21</v>
      </c>
      <c r="D14" s="22">
        <v>10</v>
      </c>
      <c r="E14" s="19">
        <v>15624</v>
      </c>
      <c r="F14" s="18">
        <v>16500</v>
      </c>
      <c r="G14" s="18">
        <v>16000</v>
      </c>
      <c r="H14" s="14">
        <f t="shared" si="5"/>
        <v>16041.333333333334</v>
      </c>
      <c r="I14" s="13">
        <f t="shared" si="6"/>
        <v>439.46027503442599</v>
      </c>
      <c r="J14" s="13">
        <f t="shared" si="7"/>
        <v>2.7395495492961475</v>
      </c>
      <c r="K14" s="12">
        <f t="shared" si="8"/>
        <v>160413.33333333334</v>
      </c>
      <c r="L14" s="10">
        <f t="shared" si="9"/>
        <v>15624</v>
      </c>
      <c r="M14" s="10">
        <f t="shared" si="10"/>
        <v>156240</v>
      </c>
    </row>
    <row r="15" spans="1:13" s="11" customFormat="1" ht="17.25" customHeight="1">
      <c r="A15" s="15">
        <v>7</v>
      </c>
      <c r="B15" s="20" t="s">
        <v>33</v>
      </c>
      <c r="C15" s="22" t="s">
        <v>21</v>
      </c>
      <c r="D15" s="22">
        <v>10</v>
      </c>
      <c r="E15" s="19">
        <v>15624</v>
      </c>
      <c r="F15" s="18">
        <v>16500</v>
      </c>
      <c r="G15" s="18">
        <v>16000</v>
      </c>
      <c r="H15" s="14">
        <f t="shared" si="5"/>
        <v>16041.333333333334</v>
      </c>
      <c r="I15" s="13">
        <f t="shared" si="6"/>
        <v>439.46027503442599</v>
      </c>
      <c r="J15" s="13">
        <f t="shared" si="7"/>
        <v>2.7395495492961475</v>
      </c>
      <c r="K15" s="12">
        <f t="shared" si="8"/>
        <v>160413.33333333334</v>
      </c>
      <c r="L15" s="10">
        <f t="shared" si="9"/>
        <v>15624</v>
      </c>
      <c r="M15" s="10">
        <f t="shared" si="10"/>
        <v>156240</v>
      </c>
    </row>
    <row r="16" spans="1:13" s="11" customFormat="1" ht="25.5">
      <c r="A16" s="15">
        <v>8</v>
      </c>
      <c r="B16" s="20" t="s">
        <v>36</v>
      </c>
      <c r="C16" s="22" t="s">
        <v>35</v>
      </c>
      <c r="D16" s="22">
        <v>35</v>
      </c>
      <c r="E16" s="19">
        <v>83</v>
      </c>
      <c r="F16" s="18">
        <v>100</v>
      </c>
      <c r="G16" s="18">
        <v>90</v>
      </c>
      <c r="H16" s="14">
        <f t="shared" si="5"/>
        <v>91</v>
      </c>
      <c r="I16" s="13">
        <f t="shared" si="6"/>
        <v>8.5440037453175304</v>
      </c>
      <c r="J16" s="13">
        <f t="shared" si="7"/>
        <v>9.3890151047445389</v>
      </c>
      <c r="K16" s="12">
        <f t="shared" si="8"/>
        <v>3185</v>
      </c>
      <c r="L16" s="10">
        <f t="shared" si="9"/>
        <v>83</v>
      </c>
      <c r="M16" s="10">
        <f t="shared" si="10"/>
        <v>2905</v>
      </c>
    </row>
    <row r="17" spans="1:43" s="11" customFormat="1" ht="25.5">
      <c r="A17" s="15">
        <v>9</v>
      </c>
      <c r="B17" s="20" t="s">
        <v>36</v>
      </c>
      <c r="C17" s="22" t="s">
        <v>35</v>
      </c>
      <c r="D17" s="22">
        <v>35</v>
      </c>
      <c r="E17" s="19">
        <v>78</v>
      </c>
      <c r="F17" s="18">
        <v>100</v>
      </c>
      <c r="G17" s="18">
        <v>80</v>
      </c>
      <c r="H17" s="14">
        <f t="shared" si="5"/>
        <v>86</v>
      </c>
      <c r="I17" s="13">
        <f t="shared" si="6"/>
        <v>12.165525060596439</v>
      </c>
      <c r="J17" s="13">
        <f t="shared" si="7"/>
        <v>14.145959372786557</v>
      </c>
      <c r="K17" s="12">
        <f t="shared" si="8"/>
        <v>3010</v>
      </c>
      <c r="L17" s="10">
        <f t="shared" si="9"/>
        <v>78</v>
      </c>
      <c r="M17" s="10">
        <f t="shared" si="10"/>
        <v>2730</v>
      </c>
    </row>
    <row r="18" spans="1:43" s="11" customFormat="1" ht="25.5">
      <c r="A18" s="15">
        <v>10</v>
      </c>
      <c r="B18" s="20" t="s">
        <v>36</v>
      </c>
      <c r="C18" s="22" t="s">
        <v>35</v>
      </c>
      <c r="D18" s="22">
        <v>35</v>
      </c>
      <c r="E18" s="19">
        <v>78</v>
      </c>
      <c r="F18" s="18">
        <v>100</v>
      </c>
      <c r="G18" s="18">
        <v>80</v>
      </c>
      <c r="H18" s="14">
        <f t="shared" si="5"/>
        <v>86</v>
      </c>
      <c r="I18" s="13">
        <f t="shared" si="6"/>
        <v>12.165525060596439</v>
      </c>
      <c r="J18" s="13">
        <f t="shared" si="7"/>
        <v>14.145959372786557</v>
      </c>
      <c r="K18" s="12">
        <f t="shared" si="8"/>
        <v>3010</v>
      </c>
      <c r="L18" s="10">
        <f t="shared" si="9"/>
        <v>78</v>
      </c>
      <c r="M18" s="10">
        <f t="shared" si="10"/>
        <v>2730</v>
      </c>
    </row>
    <row r="19" spans="1:43" s="11" customFormat="1" ht="25.5">
      <c r="A19" s="15">
        <v>11</v>
      </c>
      <c r="B19" s="20" t="s">
        <v>36</v>
      </c>
      <c r="C19" s="22" t="s">
        <v>35</v>
      </c>
      <c r="D19" s="22">
        <v>35</v>
      </c>
      <c r="E19" s="19">
        <v>98</v>
      </c>
      <c r="F19" s="18">
        <v>105</v>
      </c>
      <c r="G19" s="18">
        <v>100</v>
      </c>
      <c r="H19" s="14">
        <f t="shared" si="5"/>
        <v>101</v>
      </c>
      <c r="I19" s="13">
        <f t="shared" si="6"/>
        <v>3.6055512754639891</v>
      </c>
      <c r="J19" s="13">
        <f t="shared" si="7"/>
        <v>3.569852747984148</v>
      </c>
      <c r="K19" s="12">
        <f t="shared" si="8"/>
        <v>3535</v>
      </c>
      <c r="L19" s="10">
        <f t="shared" si="9"/>
        <v>98</v>
      </c>
      <c r="M19" s="10">
        <f t="shared" si="10"/>
        <v>3430</v>
      </c>
    </row>
    <row r="20" spans="1:43" s="11" customFormat="1" ht="17.25" customHeight="1">
      <c r="A20" s="15">
        <v>12</v>
      </c>
      <c r="B20" s="20" t="s">
        <v>37</v>
      </c>
      <c r="C20" s="22" t="s">
        <v>21</v>
      </c>
      <c r="D20" s="22">
        <v>100</v>
      </c>
      <c r="E20" s="19">
        <v>129</v>
      </c>
      <c r="F20" s="18">
        <v>135</v>
      </c>
      <c r="G20" s="18">
        <v>130</v>
      </c>
      <c r="H20" s="14">
        <f t="shared" si="5"/>
        <v>131.33333333333334</v>
      </c>
      <c r="I20" s="13">
        <f t="shared" si="6"/>
        <v>3.2145502536643185</v>
      </c>
      <c r="J20" s="13">
        <f t="shared" si="7"/>
        <v>2.4476270966987195</v>
      </c>
      <c r="K20" s="12">
        <f t="shared" si="8"/>
        <v>13133.333333333334</v>
      </c>
      <c r="L20" s="10">
        <f t="shared" si="9"/>
        <v>129</v>
      </c>
      <c r="M20" s="10">
        <f t="shared" si="10"/>
        <v>12900</v>
      </c>
    </row>
    <row r="21" spans="1:43" s="11" customFormat="1" ht="25.5">
      <c r="A21" s="15">
        <v>13</v>
      </c>
      <c r="B21" s="20" t="s">
        <v>38</v>
      </c>
      <c r="C21" s="22" t="s">
        <v>22</v>
      </c>
      <c r="D21" s="22">
        <v>150</v>
      </c>
      <c r="E21" s="19">
        <v>87</v>
      </c>
      <c r="F21" s="18">
        <v>100</v>
      </c>
      <c r="G21" s="18">
        <v>90</v>
      </c>
      <c r="H21" s="14">
        <f t="shared" si="5"/>
        <v>92.333333333333329</v>
      </c>
      <c r="I21" s="13">
        <f t="shared" si="6"/>
        <v>6.8068592855540455</v>
      </c>
      <c r="J21" s="13">
        <f t="shared" si="7"/>
        <v>7.3720497677480639</v>
      </c>
      <c r="K21" s="12">
        <f t="shared" si="8"/>
        <v>13850</v>
      </c>
      <c r="L21" s="10">
        <f t="shared" si="9"/>
        <v>87</v>
      </c>
      <c r="M21" s="10">
        <f t="shared" si="10"/>
        <v>13050</v>
      </c>
    </row>
    <row r="22" spans="1:43" s="11" customFormat="1" ht="15">
      <c r="A22" s="15">
        <v>14</v>
      </c>
      <c r="B22" s="20" t="s">
        <v>40</v>
      </c>
      <c r="C22" s="22" t="s">
        <v>39</v>
      </c>
      <c r="D22" s="22">
        <v>1</v>
      </c>
      <c r="E22" s="19">
        <v>348</v>
      </c>
      <c r="F22" s="18">
        <v>360</v>
      </c>
      <c r="G22" s="18">
        <v>350</v>
      </c>
      <c r="H22" s="14">
        <f t="shared" si="5"/>
        <v>352.66666666666669</v>
      </c>
      <c r="I22" s="13">
        <f t="shared" si="6"/>
        <v>6.4291005073286369</v>
      </c>
      <c r="J22" s="13">
        <f t="shared" si="7"/>
        <v>1.8229963631366646</v>
      </c>
      <c r="K22" s="12">
        <f t="shared" si="8"/>
        <v>352.66666666666663</v>
      </c>
      <c r="L22" s="10">
        <f t="shared" si="9"/>
        <v>348</v>
      </c>
      <c r="M22" s="10">
        <f t="shared" si="10"/>
        <v>348</v>
      </c>
    </row>
    <row r="23" spans="1:43" s="11" customFormat="1" ht="15">
      <c r="A23" s="15">
        <v>15</v>
      </c>
      <c r="B23" s="20" t="s">
        <v>41</v>
      </c>
      <c r="C23" s="22" t="s">
        <v>30</v>
      </c>
      <c r="D23" s="22">
        <v>3</v>
      </c>
      <c r="E23" s="19">
        <v>1638</v>
      </c>
      <c r="F23" s="18">
        <v>1700</v>
      </c>
      <c r="G23" s="18">
        <v>1650</v>
      </c>
      <c r="H23" s="14">
        <f t="shared" ref="H23" si="11">(E23+F23+G23)/3</f>
        <v>1662.6666666666667</v>
      </c>
      <c r="I23" s="13">
        <f t="shared" ref="I23" si="12">SQRT(((SUM((POWER(G23-H23,2)),(POWER(F23-H23,2)),(POWER(E23-H23,2)),)/(COLUMNS(E23:G23)-1))))</f>
        <v>32.88363321370273</v>
      </c>
      <c r="J23" s="13">
        <f t="shared" ref="J23" si="13">I23/H23*100</f>
        <v>1.9777646279291936</v>
      </c>
      <c r="K23" s="12">
        <f t="shared" si="8"/>
        <v>4988</v>
      </c>
      <c r="L23" s="10">
        <f t="shared" ref="L23" si="14">MIN(E23:G23)</f>
        <v>1638</v>
      </c>
      <c r="M23" s="10">
        <f t="shared" ref="M23" si="15">L23*D23</f>
        <v>4914</v>
      </c>
    </row>
    <row r="24" spans="1:43" s="11" customFormat="1" ht="25.5">
      <c r="A24" s="15">
        <v>16</v>
      </c>
      <c r="B24" s="20" t="s">
        <v>29</v>
      </c>
      <c r="C24" s="22" t="s">
        <v>30</v>
      </c>
      <c r="D24" s="22">
        <v>55</v>
      </c>
      <c r="E24" s="19">
        <v>1971</v>
      </c>
      <c r="F24" s="18">
        <v>2100</v>
      </c>
      <c r="G24" s="18">
        <v>2000</v>
      </c>
      <c r="H24" s="14">
        <f t="shared" si="0"/>
        <v>2023.6666666666667</v>
      </c>
      <c r="I24" s="13">
        <f t="shared" si="1"/>
        <v>67.678159943465758</v>
      </c>
      <c r="J24" s="13">
        <f t="shared" si="2"/>
        <v>3.3443333854455157</v>
      </c>
      <c r="K24" s="12">
        <f t="shared" si="8"/>
        <v>111301.66666666666</v>
      </c>
      <c r="L24" s="10">
        <f t="shared" si="3"/>
        <v>1971</v>
      </c>
      <c r="M24" s="10">
        <f t="shared" si="4"/>
        <v>108405</v>
      </c>
    </row>
    <row r="25" spans="1:43" s="9" customFormat="1" ht="14.25" customHeight="1">
      <c r="A25" s="28" t="s">
        <v>0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30"/>
      <c r="M25" s="10">
        <f>SUM(M9:M24)</f>
        <v>596965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customFormat="1" ht="15" customHeight="1">
      <c r="A26" s="27" t="s">
        <v>34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1"/>
    </row>
    <row r="27" spans="1:43" s="5" customFormat="1" ht="15.75" customHeight="1">
      <c r="A27" s="8" t="s">
        <v>19</v>
      </c>
      <c r="B27" s="7"/>
      <c r="I27" s="6" t="s">
        <v>18</v>
      </c>
    </row>
  </sheetData>
  <sheetProtection selectLockedCells="1" selectUnlockedCells="1"/>
  <mergeCells count="15">
    <mergeCell ref="A26:L26"/>
    <mergeCell ref="A25:L25"/>
    <mergeCell ref="A6:M6"/>
    <mergeCell ref="K7:M7"/>
    <mergeCell ref="A7:A8"/>
    <mergeCell ref="B7:B8"/>
    <mergeCell ref="C7:C8"/>
    <mergeCell ref="D7:D8"/>
    <mergeCell ref="E7:G7"/>
    <mergeCell ref="H7:J7"/>
    <mergeCell ref="A1:M1"/>
    <mergeCell ref="A2:M2"/>
    <mergeCell ref="B3:M3"/>
    <mergeCell ref="A4:M4"/>
    <mergeCell ref="A5:M5"/>
  </mergeCells>
  <pageMargins left="0.23622047244094491" right="0.19685039370078741" top="0.23622047244094491" bottom="0.39370078740157483" header="0.51181102362204722" footer="0.51181102362204722"/>
  <pageSetup paperSize="9" scale="96" firstPageNumber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Преснакова Екатерина Викторовна</dc:creator>
  <cp:lastModifiedBy>Преснакова Екатерина Викторовна</cp:lastModifiedBy>
  <cp:lastPrinted>2026-10-08T11:30:22Z</cp:lastPrinted>
  <dcterms:created xsi:type="dcterms:W3CDTF">2024-09-26T08:56:00Z</dcterms:created>
  <dcterms:modified xsi:type="dcterms:W3CDTF">2026-10-08T11:30:31Z</dcterms:modified>
</cp:coreProperties>
</file>