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\OneDrive\Рабочий стол\"/>
    </mc:Choice>
  </mc:AlternateContent>
  <xr:revisionPtr revIDLastSave="0" documentId="13_ncr:1_{D1BA7A31-84E8-4BB0-A74F-DFD7B29B914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РНМЦК" sheetId="2" r:id="rId1"/>
    <sheet name="из гранда Ремонт СКС" sheetId="1" state="hidden" r:id="rId2"/>
  </sheets>
  <externalReferences>
    <externalReference r:id="rId3"/>
  </externalReferences>
  <definedNames>
    <definedName name="n_1">{"","одинz","дваz","триz","четыреz","пятьz","шестьz","семьz","восемьz","девятьz"}</definedName>
    <definedName name="n_11">{"","стоz","двестиz","тристаz","четырестаz","пятьсотz","шестьсотz","семьсотz","восемьсотz","девятьсотz"}</definedName>
    <definedName name="n_2">{"десятьz","одиннадцатьz","двенадцатьz","тринадцатьz","четырнадцатьz","пятнадцатьz","шестнадцатьz","семнадцатьz","восемнадцатьz","девятнадцатьz"}</definedName>
    <definedName name="n_3">{"";1;"двадцатьz";"тридцатьz";"сорокz";"пятьдесятz";"шестьдесятz";"семьдесятz";"восемьдесятz";"девяностоz"}</definedName>
    <definedName name="n_5">{"","однаz","двеz","триz","четыреz","пятьz","шестьz","семьz","восемьz","девятьz"}</definedName>
    <definedName name="n0">"000000000000"&amp;MID(1/2,2,1)&amp;"00"</definedName>
    <definedName name="n0x">IF(n_3=1,n_2,n_3&amp;n_1)</definedName>
    <definedName name="n1x">IF(n_3=1,n_2,n_3&amp;n_5)</definedName>
    <definedName name="апаыв">IF(ыва=1,[1]!n_2,ыва&amp;[1]!n_5)</definedName>
    <definedName name="йцуы">IF(ыва=1,[1]!n_2,ыва&amp;[1]!n_1)</definedName>
    <definedName name="мил">{0,"овz";1,"z";2,"аz";5,"овz"}</definedName>
    <definedName name="_xlnm.Print_Area" localSheetId="1">'из гранда Ремонт СКС'!$A$1:$G$45</definedName>
    <definedName name="_xlnm.Print_Area" localSheetId="0">РНМЦК!$A$1:$F$45</definedName>
    <definedName name="тыс">{0,"тысячz";1,"тысячаz";2,"тысячиz";5,"тысячz"}</definedName>
    <definedName name="ыва">{"";1;"двадцатьz";"тридцатьz";"сорокz";"пятьдесятz";"шестьдесятz";"семьдесятz";"восемьдесятz";"девяностоz"}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6" i="2" l="1"/>
  <c r="B17" i="2" s="1"/>
  <c r="H35" i="2"/>
  <c r="H37" i="2" s="1"/>
  <c r="B41" i="2"/>
  <c r="B26" i="2" s="1"/>
  <c r="E14" i="2" s="1"/>
  <c r="D14" i="2"/>
  <c r="H17" i="1"/>
  <c r="H16" i="1"/>
  <c r="H15" i="1"/>
  <c r="H14" i="1"/>
  <c r="D16" i="2" l="1"/>
  <c r="F14" i="2"/>
  <c r="B18" i="2"/>
  <c r="D17" i="2" l="1"/>
  <c r="F17" i="2" s="1"/>
  <c r="F16" i="2"/>
  <c r="D18" i="2" l="1"/>
  <c r="F18" i="2" s="1"/>
</calcChain>
</file>

<file path=xl/sharedStrings.xml><?xml version="1.0" encoding="utf-8"?>
<sst xmlns="http://schemas.openxmlformats.org/spreadsheetml/2006/main" count="101" uniqueCount="91">
  <si>
    <t>Приложение 2</t>
  </si>
  <si>
    <t>Приказа Минстроя России от 23.12.2019 №841/пр</t>
  </si>
  <si>
    <t>РАСЧЕТ НАЧАЛЬНОЙ (МАКСИМАЛЬНОЙ) ЦЕНЫ КОНТРАКТА</t>
  </si>
  <si>
    <t>при осуществлении закупки на выполнение подрядных работ по строительству объекта:</t>
  </si>
  <si>
    <t>Основание для расчета:</t>
  </si>
  <si>
    <t>1.</t>
  </si>
  <si>
    <t>Акт об утверждении проектной документации, включая сводный сметный расчет стоимости строительства объекта, от ____ г. № ___________</t>
  </si>
  <si>
    <t>2.</t>
  </si>
  <si>
    <t>Заключение государственной экспертизы от ____ г. № ____________</t>
  </si>
  <si>
    <t>3.</t>
  </si>
  <si>
    <t>Утвержденный сводный сметный расчет, либо утвержденный локальный сметный расчет</t>
  </si>
  <si>
    <t>Наименование работ и затрат</t>
  </si>
  <si>
    <t>Стоимость работ в ценах
на дату утверждения сметной документации на
I квартал 2026г.</t>
  </si>
  <si>
    <t>Индекс фактической инфляции</t>
  </si>
  <si>
    <t>Стоимость работ в
ценах на дату формирования начальной (максимальной) цены контракта
I квартал 2026г.</t>
  </si>
  <si>
    <t>Индекс прогнозной инфляции на период выполнения работ</t>
  </si>
  <si>
    <t>Начальная (максимальная) цена контракта с учетом прогнозного индекса инфляции на период выполнения работ</t>
  </si>
  <si>
    <t>Строительно-монтажные работы</t>
  </si>
  <si>
    <t>Стоимость без учета НДС</t>
  </si>
  <si>
    <t>НДС (22%)</t>
  </si>
  <si>
    <t>Стоимость с учетом НДС</t>
  </si>
  <si>
    <t>Уровень цен утверждённой сметной документации</t>
  </si>
  <si>
    <t>I квартал 2026 (Март 2026)</t>
  </si>
  <si>
    <t>Дата формирования НМЦК</t>
  </si>
  <si>
    <t>Март 2026</t>
  </si>
  <si>
    <t>Начало строительства</t>
  </si>
  <si>
    <t>Май 2026</t>
  </si>
  <si>
    <t>Окончание строительства</t>
  </si>
  <si>
    <t>Декабрь 2026</t>
  </si>
  <si>
    <t>Продолжительность строительства</t>
  </si>
  <si>
    <t>8 месяцев</t>
  </si>
  <si>
    <t>1. Расчет индекса фактической инфляции с использованием ИПЦ Росстата</t>
  </si>
  <si>
    <t>Индекс фактической инфляции не используется</t>
  </si>
  <si>
    <t>2. Расчет индекса прогнозной инфляции</t>
  </si>
  <si>
    <t>Доля сметной стоимости, подлежащая выполнению в 2026г. (8 месяцев/8 месяцев)</t>
  </si>
  <si>
    <t>Годовые индексы прогнозной инфляции:</t>
  </si>
  <si>
    <t>на 2026 год</t>
  </si>
  <si>
    <t>105,5%</t>
  </si>
  <si>
    <t>Ежемесячные индексы прогнозной инфляции:</t>
  </si>
  <si>
    <t>¹²√1,055</t>
  </si>
  <si>
    <t>Индексы прогнозной инфляции на период исполнения контракта:</t>
  </si>
  <si>
    <t>К на 2026 год</t>
  </si>
  <si>
    <t>(1,0045⁹ - 1)/2 + 1</t>
  </si>
  <si>
    <t>Итого индекс прогнозной инфляции:</t>
  </si>
  <si>
    <t>Руководитель проектной организации</t>
  </si>
  <si>
    <t>Заказчик</t>
  </si>
  <si>
    <t>Главный инженер проекта</t>
  </si>
  <si>
    <t>Начальник отдела</t>
  </si>
  <si>
    <t>Название отдела</t>
  </si>
  <si>
    <t>Составил</t>
  </si>
  <si>
    <t>Проверил</t>
  </si>
  <si>
    <t>Приложение
к Обоснованию начальной (максимальной) цены</t>
  </si>
  <si>
    <t>Расчет начальной (максимальной) цены контракта
при осуществлении закупок на выполнение подрядных работ по строительству, реконструкции, капитальному ремонту, сносу объектов капитального строительства, работам по сохранению объектов культурного наследия (памятников истории и культуры) народов Российской Федерации и выполнению строительных работ в отношении объектов, не являющихся объектами капитального строительства</t>
  </si>
  <si>
    <t>1. Утвержденный локальный сметный расчет.</t>
  </si>
  <si>
    <t>рублей</t>
  </si>
  <si>
    <t>Стоимость работ в ценах на дату утверждения сметной документации (всего)</t>
  </si>
  <si>
    <t>Стоимость работ в ценах на дату формирования начальной (максимальной) цены контракта</t>
  </si>
  <si>
    <t>Индекс прогнозный инфляции на период выполнения работ</t>
  </si>
  <si>
    <t>Начальная  (максимальная)  цена контракта с учетом индекса прогнозной инфляции на период выполнения работ</t>
  </si>
  <si>
    <t xml:space="preserve"> </t>
  </si>
  <si>
    <t>Итоги</t>
  </si>
  <si>
    <t>Общая стоимость без учета НДС</t>
  </si>
  <si>
    <t>НДС  22%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</si>
  <si>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</si>
  <si>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Дата утверждения сметной документации:</t>
  </si>
  <si>
    <t>Индекс прогнозной инфляции</t>
  </si>
  <si>
    <r>
      <rPr>
        <b/>
        <sz val="12"/>
        <color theme="1"/>
        <rFont val="Times New Roman"/>
        <family val="1"/>
        <charset val="204"/>
      </rPr>
      <t>Расчет индекса фактической инфляции</t>
    </r>
    <r>
      <rPr>
        <sz val="12"/>
        <color theme="1"/>
        <rFont val="Times New Roman"/>
        <family val="1"/>
        <charset val="204"/>
      </rPr>
      <t xml:space="preserve"> с использованием ИПЦ Росстата:</t>
    </r>
  </si>
  <si>
    <t>Индекс прогнозной инфляции (К инфл) =  доля сметной ст-ти на 2026 г. (Д1) х индекс прогноз. инфляции на 2026 г. (К1)</t>
  </si>
  <si>
    <t>Доля сметной стоимости на 2026 г. (Д1) = 1,00</t>
  </si>
  <si>
    <t>Годовой индекс прогнозной инфляции на 2026 г. = 105,5%
(Прогноз социально-экономического развития Российской Федерации на 2025 год и на плановый период 2026 и 2027 годов (https://www.economy.gov.ru/), файл "Дефляторы базовый", отрасль "Инвестиции в основной капитал")</t>
  </si>
  <si>
    <t>Ежемесячный прогнозный индекс на 2026 г. =    ¹²√1,055 = 1,0045</t>
  </si>
  <si>
    <t>К1</t>
  </si>
  <si>
    <t>К инфл</t>
  </si>
  <si>
    <t>Таким образом:</t>
  </si>
  <si>
    <t>Приложение: локальный сметный расчет.</t>
  </si>
  <si>
    <t>Выполнение работ по ремонту структурированной кабельной сети в помещениях  №№ 404, 406, 408, 410, 412-436, 438-450, 461-469, 471-474, 476-478, 480, 482-486, (14Н 57-65, 29, 32, 38, 56, 78, 84, 8 коридор) 4 этаж, №№ 502, 504-515, 518-521, 523-544, 546-564 (15Н-1, 5, 25, 30, 43, 51, 54, 55 коридор) 5 этаж административного здания, расположенного по адресу: г. СПб, пр. Суворовский, д.67</t>
  </si>
  <si>
    <t>Составил ________________ Н.И.Семенова</t>
  </si>
  <si>
    <t>"месяц/квартал" 
3 квартал 2026 г.</t>
  </si>
  <si>
    <t>сентябрь 2026 год / 3 кв. 2026 год</t>
  </si>
  <si>
    <r>
      <rPr>
        <b/>
        <sz val="12"/>
        <color rgb="FF000000"/>
        <rFont val="Times New Roman"/>
        <family val="1"/>
        <charset val="204"/>
      </rPr>
      <t xml:space="preserve">К1 </t>
    </r>
    <r>
      <rPr>
        <sz val="12"/>
        <color rgb="FF000000"/>
        <rFont val="Times New Roman"/>
        <family val="1"/>
        <charset val="204"/>
      </rPr>
      <t>=(((СТЕПЕНЬ(1,0045;0))-1)/2)+1 = 1,0000</t>
    </r>
  </si>
  <si>
    <r>
      <t>К инфл</t>
    </r>
    <r>
      <rPr>
        <sz val="12"/>
        <color theme="1"/>
        <rFont val="Times New Roman"/>
        <family val="1"/>
        <charset val="204"/>
      </rPr>
      <t>=Д1 х К1 = 1,00 х 1,0000 =</t>
    </r>
  </si>
  <si>
    <t>Дата формирования НМЦК: сентябрь 2026 г.</t>
  </si>
  <si>
    <t>Продолжительность работ: 5 дней</t>
  </si>
  <si>
    <t>Не применяется.
Применяются индексы изменения сметной стоимости строительства Минстроя России (абзац шестой подпункта "а" пункта 8 раздела I Приказа Минстроя России от 23.12.2019 № 841/пр, письмо Минстроя  от 24.08.2026 № 52419-ИФ/09).</t>
  </si>
  <si>
    <t>Не применяется.
Применяются индексы изменения сметной стоимости строительства Минстроя России (абзац шестой подпункта "а" пункта 8 раздела I Приказа Минстроя России от 23.12.2019 № 841/пр, письмо Минстроя   от 24.08.2026 № 52419-ИФ/09).</t>
  </si>
  <si>
    <t>Сметная документация разработана на основании применяемой на дату формирования НМЦК сметно-нормативной базы, в связи с чем индексы фактической инфляции не применяются. Пересчет сметной стоимости работ в уровень цен на дату определения НМЦК произведен с применением индексов изменения сметной стоимости строительства, размещаемых Министерством строительства и жилищно-коммунального хозяйства Российской Федерации в федеральном реестре сметных нормативов и действующих на дату определения НМЦК, в соответствии с положениями, установленными абзацем шестым подпункта "а" пункта 8 раздела I Приказа Минстроя России от 23.12.2019 № 841/пр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в сфере градостроительной деятельности (за исключением территориального планирования) и Методики составления сметы контракта, предметом которого являются строительство, реконструкция объектов капитального строительства".
Индексы изменения сметной стоимости строительства, размещаемые Минстроем России в федеральном реестре сметных нормативов и действующие на дату определения НМЦК (сентябрь 2026 года): в соответствии с письмом Минстроя России от 24.08.2026 № 52419-ИФ/09.</t>
  </si>
  <si>
    <t>Дата расчета НМЦК: 09.09.2026</t>
  </si>
  <si>
    <r>
      <t xml:space="preserve">Расчет индекса прогнозной инфляции </t>
    </r>
    <r>
      <rPr>
        <sz val="12"/>
        <color theme="1"/>
        <rFont val="Times New Roman"/>
        <family val="1"/>
        <charset val="204"/>
      </rPr>
      <t>на дату выполнения работ с сентября 2026 г. по сентябрь 2026 г.:</t>
    </r>
  </si>
  <si>
    <t>Выполнение работ по текущему ремонту в помещениях 1-Н15,16,22  в административном здании,  расположенного по адресу:  г. Санкт-Петербург, ул.  Лафонская, д. 6  В</t>
  </si>
  <si>
    <t>Окончание работ: октябрь 2026 г.</t>
  </si>
  <si>
    <t>Начало работ: октябрь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</si>
</sst>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0.0000"/>
    <numFmt numFmtId="165" formatCode="0.000000"/>
    <numFmt numFmtId="166" formatCode="#\ ##0.00"/>
    <numFmt numFmtId="167" formatCode="#,##0.000"/>
    <numFmt numFmtId="168" formatCode="_-* #,##0.000_-;\-* #,##0.000_-;_-* &quot;-&quot;??_-;_-@_-"/>
  </numFmts>
  <fonts count="28" x14ac:knownFonts="1">
    <font>
      <sz val="11"/>
      <color rgb="FF000000"/>
      <name val="Calibri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Calibri"/>
      <charset val="204"/>
    </font>
    <font>
      <sz val="10"/>
      <color rgb="FF000000"/>
      <name val="Arial"/>
      <charset val="204"/>
    </font>
    <font>
      <b/>
      <sz val="12"/>
      <color rgb="FF000000"/>
      <name val="Arial"/>
      <charset val="204"/>
    </font>
    <font>
      <b/>
      <sz val="11"/>
      <color rgb="FF000000"/>
      <name val="Arial"/>
      <charset val="204"/>
    </font>
    <font>
      <b/>
      <sz val="10"/>
      <color rgb="FF000000"/>
      <name val="Arial"/>
      <charset val="204"/>
    </font>
    <font>
      <sz val="9"/>
      <color rgb="FF2F5597"/>
      <name val="Arial"/>
      <charset val="204"/>
    </font>
    <font>
      <sz val="8"/>
      <color rgb="FF000000"/>
      <name val="Arial"/>
      <charset val="204"/>
    </font>
    <font>
      <sz val="11"/>
      <color rgb="FF000000"/>
      <name val="Calibri"/>
      <charset val="204"/>
    </font>
    <font>
      <sz val="10"/>
      <name val="Arial Cyr"/>
      <charset val="204"/>
    </font>
    <font>
      <sz val="12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Arial Cyr"/>
      <charset val="204"/>
    </font>
    <font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FF0000"/>
      <name val="Arial Cyr"/>
      <charset val="204"/>
    </font>
    <font>
      <sz val="10"/>
      <color rgb="FFFF0000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9" fillId="0" borderId="0" applyFont="0" applyFill="0" applyBorder="0" applyAlignment="0" applyProtection="0"/>
    <xf numFmtId="0" fontId="10" fillId="0" borderId="0"/>
    <xf numFmtId="0" fontId="1" fillId="0" borderId="0"/>
  </cellStyleXfs>
  <cellXfs count="142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left" wrapText="1"/>
    </xf>
    <xf numFmtId="0" fontId="6" fillId="0" borderId="0" xfId="0" applyFont="1" applyAlignment="1">
      <alignment horizontal="center" wrapText="1"/>
    </xf>
    <xf numFmtId="0" fontId="3" fillId="0" borderId="0" xfId="0" applyFont="1" applyAlignment="1">
      <alignment horizontal="right" vertical="top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3" fontId="3" fillId="0" borderId="8" xfId="0" applyNumberFormat="1" applyFont="1" applyBorder="1" applyAlignment="1">
      <alignment horizontal="center" vertical="top"/>
    </xf>
    <xf numFmtId="1" fontId="3" fillId="0" borderId="8" xfId="0" applyNumberFormat="1" applyFont="1" applyBorder="1" applyAlignment="1">
      <alignment horizontal="center" vertical="top"/>
    </xf>
    <xf numFmtId="164" fontId="3" fillId="0" borderId="8" xfId="0" applyNumberFormat="1" applyFont="1" applyBorder="1" applyAlignment="1">
      <alignment horizontal="center" vertical="top"/>
    </xf>
    <xf numFmtId="3" fontId="3" fillId="0" borderId="9" xfId="0" applyNumberFormat="1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3" fontId="6" fillId="0" borderId="11" xfId="0" applyNumberFormat="1" applyFont="1" applyBorder="1" applyAlignment="1">
      <alignment horizontal="center" vertical="top"/>
    </xf>
    <xf numFmtId="0" fontId="6" fillId="0" borderId="11" xfId="0" applyFont="1" applyBorder="1" applyAlignment="1">
      <alignment horizontal="center" vertical="top"/>
    </xf>
    <xf numFmtId="3" fontId="6" fillId="0" borderId="12" xfId="0" applyNumberFormat="1" applyFont="1" applyBorder="1" applyAlignment="1">
      <alignment horizontal="center" vertical="top"/>
    </xf>
    <xf numFmtId="3" fontId="6" fillId="0" borderId="15" xfId="0" applyNumberFormat="1" applyFont="1" applyBorder="1" applyAlignment="1">
      <alignment horizontal="center" vertical="top"/>
    </xf>
    <xf numFmtId="0" fontId="6" fillId="0" borderId="15" xfId="0" applyFont="1" applyBorder="1" applyAlignment="1">
      <alignment horizontal="center" vertical="top"/>
    </xf>
    <xf numFmtId="3" fontId="6" fillId="0" borderId="16" xfId="0" applyNumberFormat="1" applyFont="1" applyBorder="1" applyAlignment="1">
      <alignment horizontal="center" vertical="top"/>
    </xf>
    <xf numFmtId="0" fontId="3" fillId="0" borderId="17" xfId="0" applyFont="1" applyBorder="1"/>
    <xf numFmtId="0" fontId="3" fillId="0" borderId="17" xfId="0" applyFont="1" applyBorder="1" applyAlignment="1">
      <alignment horizontal="center" wrapText="1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6" fillId="0" borderId="0" xfId="0" applyFont="1" applyAlignment="1">
      <alignment vertical="top"/>
    </xf>
    <xf numFmtId="1" fontId="6" fillId="0" borderId="0" xfId="0" applyNumberFormat="1" applyFont="1" applyAlignment="1">
      <alignment horizontal="center"/>
    </xf>
    <xf numFmtId="0" fontId="3" fillId="0" borderId="0" xfId="0" applyFont="1" applyAlignment="1">
      <alignment horizontal="right" wrapText="1"/>
    </xf>
    <xf numFmtId="0" fontId="6" fillId="0" borderId="0" xfId="0" applyFont="1" applyAlignment="1">
      <alignment horizontal="right" wrapText="1"/>
    </xf>
    <xf numFmtId="0" fontId="2" fillId="0" borderId="0" xfId="0" applyFont="1" applyAlignment="1">
      <alignment vertical="top"/>
    </xf>
    <xf numFmtId="0" fontId="3" fillId="0" borderId="0" xfId="0" applyFont="1" applyAlignment="1">
      <alignment horizontal="left" vertical="top"/>
    </xf>
    <xf numFmtId="0" fontId="7" fillId="0" borderId="0" xfId="0" applyFont="1" applyAlignment="1">
      <alignment horizontal="right" vertical="center" wrapText="1"/>
    </xf>
    <xf numFmtId="0" fontId="6" fillId="0" borderId="0" xfId="0" applyFont="1" applyAlignment="1">
      <alignment horizontal="left" vertical="top" wrapText="1"/>
    </xf>
    <xf numFmtId="164" fontId="3" fillId="0" borderId="0" xfId="0" applyNumberFormat="1" applyFont="1" applyAlignment="1">
      <alignment horizontal="center" vertical="top"/>
    </xf>
    <xf numFmtId="164" fontId="6" fillId="0" borderId="0" xfId="0" applyNumberFormat="1" applyFont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8" fillId="0" borderId="0" xfId="0" applyFont="1" applyAlignment="1">
      <alignment wrapText="1"/>
    </xf>
    <xf numFmtId="0" fontId="8" fillId="0" borderId="0" xfId="0" applyFont="1"/>
    <xf numFmtId="43" fontId="0" fillId="0" borderId="0" xfId="1" applyFont="1"/>
    <xf numFmtId="0" fontId="11" fillId="0" borderId="0" xfId="2" applyFont="1"/>
    <xf numFmtId="0" fontId="12" fillId="0" borderId="0" xfId="2" applyFont="1" applyAlignment="1">
      <alignment wrapText="1"/>
    </xf>
    <xf numFmtId="0" fontId="10" fillId="0" borderId="0" xfId="2"/>
    <xf numFmtId="0" fontId="13" fillId="0" borderId="0" xfId="3" applyFont="1" applyAlignment="1">
      <alignment vertical="center" wrapText="1"/>
    </xf>
    <xf numFmtId="0" fontId="12" fillId="0" borderId="0" xfId="3" applyFont="1" applyAlignment="1">
      <alignment vertical="center" wrapText="1"/>
    </xf>
    <xf numFmtId="0" fontId="1" fillId="0" borderId="0" xfId="3"/>
    <xf numFmtId="0" fontId="11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12" fillId="0" borderId="0" xfId="2" applyFont="1" applyAlignment="1">
      <alignment horizontal="left"/>
    </xf>
    <xf numFmtId="0" fontId="15" fillId="0" borderId="0" xfId="2" applyFont="1" applyAlignment="1">
      <alignment horizontal="right"/>
    </xf>
    <xf numFmtId="0" fontId="19" fillId="0" borderId="0" xfId="2" applyFont="1" applyAlignment="1">
      <alignment vertical="center" wrapText="1"/>
    </xf>
    <xf numFmtId="0" fontId="20" fillId="0" borderId="0" xfId="2" applyFont="1" applyAlignment="1">
      <alignment vertical="center" wrapText="1"/>
    </xf>
    <xf numFmtId="0" fontId="16" fillId="0" borderId="8" xfId="2" applyFont="1" applyBorder="1" applyAlignment="1">
      <alignment horizontal="left" vertical="center" wrapText="1"/>
    </xf>
    <xf numFmtId="4" fontId="16" fillId="0" borderId="8" xfId="2" applyNumberFormat="1" applyFont="1" applyBorder="1"/>
    <xf numFmtId="164" fontId="21" fillId="0" borderId="19" xfId="2" applyNumberFormat="1" applyFont="1" applyBorder="1" applyAlignment="1">
      <alignment horizontal="center" vertical="center" wrapText="1"/>
    </xf>
    <xf numFmtId="4" fontId="17" fillId="0" borderId="8" xfId="2" applyNumberFormat="1" applyFont="1" applyBorder="1"/>
    <xf numFmtId="0" fontId="17" fillId="0" borderId="8" xfId="2" applyFont="1" applyBorder="1"/>
    <xf numFmtId="165" fontId="17" fillId="0" borderId="8" xfId="2" applyNumberFormat="1" applyFont="1" applyBorder="1"/>
    <xf numFmtId="164" fontId="17" fillId="0" borderId="8" xfId="2" applyNumberFormat="1" applyFont="1" applyBorder="1"/>
    <xf numFmtId="4" fontId="19" fillId="0" borderId="0" xfId="2" applyNumberFormat="1" applyFont="1" applyAlignment="1">
      <alignment vertical="center" wrapText="1"/>
    </xf>
    <xf numFmtId="2" fontId="10" fillId="0" borderId="0" xfId="2" applyNumberFormat="1"/>
    <xf numFmtId="4" fontId="22" fillId="0" borderId="8" xfId="2" applyNumberFormat="1" applyFont="1" applyBorder="1"/>
    <xf numFmtId="0" fontId="17" fillId="0" borderId="0" xfId="2" applyFont="1"/>
    <xf numFmtId="166" fontId="16" fillId="0" borderId="0" xfId="2" applyNumberFormat="1" applyFont="1"/>
    <xf numFmtId="166" fontId="17" fillId="0" borderId="0" xfId="2" applyNumberFormat="1" applyFont="1"/>
    <xf numFmtId="4" fontId="10" fillId="0" borderId="0" xfId="2" applyNumberFormat="1"/>
    <xf numFmtId="0" fontId="15" fillId="0" borderId="0" xfId="2" applyFont="1"/>
    <xf numFmtId="0" fontId="11" fillId="0" borderId="0" xfId="2" applyFont="1" applyAlignment="1">
      <alignment wrapText="1"/>
    </xf>
    <xf numFmtId="0" fontId="23" fillId="0" borderId="0" xfId="2" applyFont="1" applyAlignment="1">
      <alignment horizontal="right" vertical="center" wrapText="1"/>
    </xf>
    <xf numFmtId="0" fontId="15" fillId="0" borderId="0" xfId="2" applyFont="1" applyAlignment="1">
      <alignment wrapText="1"/>
    </xf>
    <xf numFmtId="164" fontId="15" fillId="0" borderId="0" xfId="2" applyNumberFormat="1" applyFont="1" applyAlignment="1">
      <alignment wrapText="1"/>
    </xf>
    <xf numFmtId="0" fontId="15" fillId="0" borderId="8" xfId="2" applyFont="1" applyBorder="1" applyAlignment="1">
      <alignment horizontal="left" wrapText="1"/>
    </xf>
    <xf numFmtId="0" fontId="12" fillId="0" borderId="8" xfId="2" applyFont="1" applyBorder="1" applyAlignment="1">
      <alignment horizontal="left" wrapText="1"/>
    </xf>
    <xf numFmtId="165" fontId="15" fillId="0" borderId="0" xfId="2" applyNumberFormat="1" applyFont="1" applyAlignment="1">
      <alignment wrapText="1"/>
    </xf>
    <xf numFmtId="164" fontId="12" fillId="0" borderId="0" xfId="2" applyNumberFormat="1" applyFont="1" applyAlignment="1">
      <alignment wrapText="1"/>
    </xf>
    <xf numFmtId="0" fontId="12" fillId="0" borderId="8" xfId="2" applyFont="1" applyBorder="1" applyAlignment="1">
      <alignment wrapText="1"/>
    </xf>
    <xf numFmtId="0" fontId="10" fillId="0" borderId="8" xfId="2" applyBorder="1" applyAlignment="1">
      <alignment wrapText="1"/>
    </xf>
    <xf numFmtId="0" fontId="6" fillId="0" borderId="0" xfId="0" applyFont="1" applyAlignment="1">
      <alignment vertical="center" wrapText="1"/>
    </xf>
    <xf numFmtId="4" fontId="16" fillId="0" borderId="8" xfId="2" applyNumberFormat="1" applyFont="1" applyBorder="1" applyAlignment="1">
      <alignment horizontal="right" vertical="center"/>
    </xf>
    <xf numFmtId="4" fontId="16" fillId="0" borderId="8" xfId="2" applyNumberFormat="1" applyFont="1" applyBorder="1" applyAlignment="1">
      <alignment vertical="center"/>
    </xf>
    <xf numFmtId="164" fontId="17" fillId="0" borderId="18" xfId="2" applyNumberFormat="1" applyFont="1" applyBorder="1" applyAlignment="1">
      <alignment vertical="center" wrapText="1"/>
    </xf>
    <xf numFmtId="4" fontId="17" fillId="0" borderId="8" xfId="2" applyNumberFormat="1" applyFont="1" applyBorder="1" applyAlignment="1">
      <alignment vertical="center"/>
    </xf>
    <xf numFmtId="0" fontId="23" fillId="0" borderId="8" xfId="2" applyFont="1" applyBorder="1" applyAlignment="1">
      <alignment wrapText="1"/>
    </xf>
    <xf numFmtId="0" fontId="15" fillId="0" borderId="8" xfId="2" applyFont="1" applyBorder="1" applyAlignment="1">
      <alignment wrapText="1"/>
    </xf>
    <xf numFmtId="43" fontId="19" fillId="0" borderId="0" xfId="1" applyFont="1" applyAlignment="1">
      <alignment vertical="center" wrapText="1"/>
    </xf>
    <xf numFmtId="167" fontId="19" fillId="0" borderId="0" xfId="2" applyNumberFormat="1" applyFont="1" applyAlignment="1">
      <alignment vertical="center" wrapText="1"/>
    </xf>
    <xf numFmtId="168" fontId="17" fillId="0" borderId="0" xfId="1" applyNumberFormat="1" applyFont="1"/>
    <xf numFmtId="0" fontId="13" fillId="0" borderId="8" xfId="2" applyFont="1" applyBorder="1" applyAlignment="1">
      <alignment vertical="center" wrapText="1"/>
    </xf>
    <xf numFmtId="164" fontId="24" fillId="0" borderId="0" xfId="2" applyNumberFormat="1" applyFont="1" applyAlignment="1">
      <alignment horizontal="center" vertical="center" wrapText="1"/>
    </xf>
    <xf numFmtId="164" fontId="23" fillId="0" borderId="18" xfId="2" applyNumberFormat="1" applyFont="1" applyBorder="1" applyAlignment="1">
      <alignment horizontal="center" vertical="center" wrapText="1"/>
    </xf>
    <xf numFmtId="164" fontId="23" fillId="0" borderId="20" xfId="2" applyNumberFormat="1" applyFont="1" applyBorder="1" applyAlignment="1">
      <alignment horizontal="center" vertical="center" wrapText="1"/>
    </xf>
    <xf numFmtId="0" fontId="16" fillId="0" borderId="0" xfId="2" applyFont="1" applyAlignment="1">
      <alignment horizontal="left" wrapText="1"/>
    </xf>
    <xf numFmtId="0" fontId="27" fillId="0" borderId="21" xfId="0" applyFont="1" applyBorder="1" applyAlignment="1">
      <alignment horizontal="left"/>
    </xf>
    <xf numFmtId="0" fontId="3" fillId="0" borderId="21" xfId="0" applyFont="1" applyBorder="1" applyAlignment="1">
      <alignment horizontal="center"/>
    </xf>
    <xf numFmtId="0" fontId="23" fillId="0" borderId="8" xfId="2" applyFont="1" applyBorder="1" applyAlignment="1">
      <alignment horizontal="left" wrapText="1"/>
    </xf>
    <xf numFmtId="0" fontId="15" fillId="0" borderId="8" xfId="2" applyFont="1" applyBorder="1" applyAlignment="1">
      <alignment horizontal="left" vertical="center" wrapText="1"/>
    </xf>
    <xf numFmtId="0" fontId="25" fillId="0" borderId="18" xfId="2" applyFont="1" applyBorder="1" applyAlignment="1">
      <alignment horizontal="left" wrapText="1"/>
    </xf>
    <xf numFmtId="0" fontId="25" fillId="0" borderId="21" xfId="2" applyFont="1" applyBorder="1" applyAlignment="1">
      <alignment horizontal="left" wrapText="1"/>
    </xf>
    <xf numFmtId="0" fontId="25" fillId="0" borderId="20" xfId="2" applyFont="1" applyBorder="1" applyAlignment="1">
      <alignment horizontal="left" wrapText="1"/>
    </xf>
    <xf numFmtId="0" fontId="15" fillId="0" borderId="8" xfId="2" applyFont="1" applyBorder="1" applyAlignment="1">
      <alignment horizontal="left" wrapText="1"/>
    </xf>
    <xf numFmtId="0" fontId="17" fillId="0" borderId="18" xfId="2" applyFont="1" applyBorder="1" applyAlignment="1">
      <alignment horizontal="left" vertical="center" wrapText="1"/>
    </xf>
    <xf numFmtId="0" fontId="17" fillId="0" borderId="21" xfId="2" applyFont="1" applyBorder="1" applyAlignment="1">
      <alignment horizontal="left" vertical="center" wrapText="1"/>
    </xf>
    <xf numFmtId="0" fontId="17" fillId="0" borderId="20" xfId="2" applyFont="1" applyBorder="1" applyAlignment="1">
      <alignment horizontal="left" vertical="center" wrapText="1"/>
    </xf>
    <xf numFmtId="0" fontId="17" fillId="0" borderId="8" xfId="2" applyFont="1" applyBorder="1" applyAlignment="1">
      <alignment horizontal="center" vertical="center" wrapText="1"/>
    </xf>
    <xf numFmtId="0" fontId="22" fillId="0" borderId="8" xfId="2" applyFont="1" applyBorder="1" applyAlignment="1">
      <alignment horizontal="left" vertical="center"/>
    </xf>
    <xf numFmtId="0" fontId="15" fillId="0" borderId="0" xfId="2" applyFont="1" applyAlignment="1">
      <alignment horizontal="left" wrapText="1"/>
    </xf>
    <xf numFmtId="0" fontId="12" fillId="0" borderId="0" xfId="2" applyFont="1" applyAlignment="1">
      <alignment horizontal="left" wrapText="1"/>
    </xf>
    <xf numFmtId="0" fontId="15" fillId="3" borderId="0" xfId="2" applyFont="1" applyFill="1" applyAlignment="1">
      <alignment horizontal="left" wrapText="1"/>
    </xf>
    <xf numFmtId="164" fontId="24" fillId="0" borderId="0" xfId="2" applyNumberFormat="1" applyFont="1" applyAlignment="1">
      <alignment horizontal="center" wrapText="1"/>
    </xf>
    <xf numFmtId="164" fontId="23" fillId="0" borderId="18" xfId="2" applyNumberFormat="1" applyFont="1" applyBorder="1" applyAlignment="1">
      <alignment horizontal="center" wrapText="1"/>
    </xf>
    <xf numFmtId="164" fontId="23" fillId="0" borderId="20" xfId="2" applyNumberFormat="1" applyFont="1" applyBorder="1" applyAlignment="1">
      <alignment horizontal="center" wrapText="1"/>
    </xf>
    <xf numFmtId="0" fontId="15" fillId="2" borderId="8" xfId="2" applyFont="1" applyFill="1" applyBorder="1" applyAlignment="1">
      <alignment horizontal="left" vertical="top" wrapText="1"/>
    </xf>
    <xf numFmtId="0" fontId="12" fillId="0" borderId="0" xfId="2" applyFont="1" applyAlignment="1">
      <alignment horizontal="right" wrapText="1"/>
    </xf>
    <xf numFmtId="0" fontId="13" fillId="0" borderId="0" xfId="3" applyFont="1" applyAlignment="1">
      <alignment horizontal="center" vertical="center" wrapText="1"/>
    </xf>
    <xf numFmtId="0" fontId="12" fillId="0" borderId="0" xfId="3" quotePrefix="1" applyFont="1" applyAlignment="1">
      <alignment horizontal="center" vertical="center" wrapText="1"/>
    </xf>
    <xf numFmtId="0" fontId="16" fillId="0" borderId="8" xfId="2" applyFont="1" applyBorder="1" applyAlignment="1">
      <alignment horizontal="center" vertical="center" wrapText="1"/>
    </xf>
    <xf numFmtId="0" fontId="18" fillId="0" borderId="8" xfId="2" applyFont="1" applyBorder="1" applyAlignment="1">
      <alignment horizontal="center" vertical="center" wrapText="1"/>
    </xf>
    <xf numFmtId="0" fontId="1" fillId="0" borderId="8" xfId="2" applyFont="1" applyBorder="1" applyAlignment="1">
      <alignment horizontal="center" vertical="center" wrapText="1"/>
    </xf>
    <xf numFmtId="0" fontId="18" fillId="0" borderId="18" xfId="2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7" xfId="0" applyFont="1" applyBorder="1" applyAlignment="1">
      <alignment horizontal="left" vertical="top"/>
    </xf>
    <xf numFmtId="0" fontId="3" fillId="0" borderId="8" xfId="0" applyFont="1" applyBorder="1" applyAlignment="1">
      <alignment horizontal="left" vertical="top"/>
    </xf>
    <xf numFmtId="0" fontId="6" fillId="0" borderId="10" xfId="0" applyFont="1" applyBorder="1" applyAlignment="1">
      <alignment horizontal="left" vertical="top"/>
    </xf>
    <xf numFmtId="0" fontId="6" fillId="0" borderId="11" xfId="0" applyFont="1" applyBorder="1" applyAlignment="1">
      <alignment horizontal="left" vertical="top"/>
    </xf>
    <xf numFmtId="0" fontId="6" fillId="0" borderId="13" xfId="0" applyFont="1" applyBorder="1" applyAlignment="1">
      <alignment horizontal="left" vertical="top"/>
    </xf>
    <xf numFmtId="0" fontId="6" fillId="0" borderId="14" xfId="0" applyFont="1" applyBorder="1" applyAlignment="1">
      <alignment horizontal="left" vertical="top"/>
    </xf>
    <xf numFmtId="0" fontId="3" fillId="0" borderId="0" xfId="0" applyFont="1" applyAlignment="1">
      <alignment horizontal="center" vertical="top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 vertical="top"/>
    </xf>
    <xf numFmtId="1" fontId="3" fillId="0" borderId="0" xfId="0" applyNumberFormat="1" applyFont="1" applyAlignment="1">
      <alignment horizontal="center" vertical="top"/>
    </xf>
    <xf numFmtId="0" fontId="6" fillId="0" borderId="0" xfId="0" applyFont="1" applyAlignment="1">
      <alignment horizontal="right" vertical="top" wrapText="1"/>
    </xf>
    <xf numFmtId="0" fontId="3" fillId="0" borderId="0" xfId="0" applyFont="1" applyAlignment="1">
      <alignment horizontal="right" vertical="top"/>
    </xf>
  </cellXfs>
  <cellStyles count="4">
    <cellStyle name="Обычный" xfId="0" builtinId="0"/>
    <cellStyle name="Обычный 2" xfId="2" xr:uid="{F4852A1D-AAE8-4996-8F1B-14B438AD4A90}"/>
    <cellStyle name="Обычный 2 2" xfId="3" xr:uid="{F2FEFEF3-EF1B-4ABA-A555-01F5CBEE1592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RM\network\&#1054;&#1073;&#1097;&#1072;&#1103;\_&#1056;&#1072;&#1076;&#1080;&#1086;&#1090;&#1077;&#1093;&#1085;&#1080;&#1095;&#1077;&#1089;&#1082;&#1080;&#1077;%20&#1089;&#1080;&#1089;&#1090;&#1077;&#1084;&#1099;%20(&#1056;&#1058;&#1054;%20&#1055;&#1088;&#1086;&#1077;&#1082;&#1090;)\&#1054;&#1073;&#1089;&#1083;&#1077;&#1076;&#1086;&#1074;&#1072;&#1085;&#1080;&#1077;%20DME%20(12%20&#1086;&#1073;&#1098;&#1077;&#1082;&#1090;&#1086;&#1074;)\11%20&#1040;&#1073;&#1072;&#1082;&#1072;&#1085;---------------------&#1087;&#1088;&#1077;&#1076;&#1074;.%20&#1054;&#1050;\1%20&#1054;&#1090;&#1095;&#1077;&#1090;%20&#1090;&#1077;&#1093;&#1085;&#1080;&#1095;&#1077;&#1089;&#1082;&#1086;&#1075;&#1086;%20&#1086;&#1073;&#1089;&#1083;&#1077;&#1076;&#1086;&#1074;&#1072;&#1085;&#1080;&#1103;\&#1050;&#1085;&#1080;&#1075;&#1072;%202.1.%20&#1057;&#1084;&#1077;&#1090;&#1099;%20&#1085;&#1072;%20&#1055;&#1048;&#1056;\3-&#1055;&#1048;&#105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Сводная"/>
      <sheetName val="ГИП"/>
      <sheetName val="1-1 ПИР"/>
      <sheetName val="1-1-1 ПД"/>
      <sheetName val="ТБЭО+МпОПБ+ЭЭ"/>
      <sheetName val="1-1-2 РД"/>
      <sheetName val="1-1-3 Геодезия"/>
      <sheetName val="1-1-4 Геология"/>
      <sheetName val="1-1-5 Экология"/>
      <sheetName val="1-1-6 Сейсмика"/>
      <sheetName val="1-1-7 Обследование"/>
      <sheetName val="1-1-8 ГОиЧС"/>
      <sheetName val="1-2 ПИР"/>
      <sheetName val="1-2-1 ПД"/>
      <sheetName val="1-2-2 РД "/>
      <sheetName val="Лист1"/>
      <sheetName val="3-ПИР"/>
    </sheetNames>
    <definedNames>
      <definedName name="n_1"/>
      <definedName name="n_2"/>
      <definedName name="n_5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74937-B8E1-4D16-AFF4-5B7C9AF9C319}">
  <sheetPr>
    <pageSetUpPr fitToPage="1"/>
  </sheetPr>
  <dimension ref="A1:L44"/>
  <sheetViews>
    <sheetView tabSelected="1" view="pageBreakPreview" topLeftCell="A13" zoomScaleNormal="110" zoomScaleSheetLayoutView="100" workbookViewId="0">
      <selection activeCell="A21" sqref="A21:F21"/>
    </sheetView>
  </sheetViews>
  <sheetFormatPr defaultColWidth="9" defaultRowHeight="12.75" x14ac:dyDescent="0.2"/>
  <cols>
    <col min="1" max="1" width="34.85546875" style="45" customWidth="1"/>
    <col min="2" max="2" width="21.5703125" style="45" customWidth="1"/>
    <col min="3" max="3" width="46.7109375" style="45" customWidth="1"/>
    <col min="4" max="4" width="17.42578125" style="45" customWidth="1"/>
    <col min="5" max="5" width="15.28515625" style="45" customWidth="1"/>
    <col min="6" max="6" width="18.85546875" style="45" customWidth="1"/>
    <col min="7" max="7" width="23.5703125" style="45" customWidth="1"/>
    <col min="8" max="8" width="11.5703125" style="45" customWidth="1"/>
    <col min="9" max="9" width="14.42578125" style="45" customWidth="1"/>
    <col min="10" max="10" width="16" style="45" customWidth="1"/>
    <col min="11" max="11" width="12.28515625" style="45" customWidth="1"/>
    <col min="12" max="16384" width="9" style="45"/>
  </cols>
  <sheetData>
    <row r="1" spans="1:12" ht="36" customHeight="1" x14ac:dyDescent="0.25">
      <c r="A1" s="43"/>
      <c r="B1" s="43"/>
      <c r="C1" s="43"/>
      <c r="D1" s="115" t="s">
        <v>51</v>
      </c>
      <c r="E1" s="115"/>
      <c r="F1" s="115"/>
      <c r="G1" s="44"/>
    </row>
    <row r="2" spans="1:12" ht="15" x14ac:dyDescent="0.2">
      <c r="A2" s="43"/>
      <c r="B2" s="43"/>
      <c r="C2" s="43"/>
      <c r="D2" s="43"/>
      <c r="E2" s="43"/>
      <c r="F2" s="43"/>
    </row>
    <row r="3" spans="1:12" ht="84" customHeight="1" x14ac:dyDescent="0.2">
      <c r="A3" s="116" t="s">
        <v>52</v>
      </c>
      <c r="B3" s="116"/>
      <c r="C3" s="116"/>
      <c r="D3" s="116"/>
      <c r="E3" s="116"/>
      <c r="F3" s="116"/>
      <c r="G3" s="46"/>
    </row>
    <row r="4" spans="1:12" s="48" customFormat="1" ht="47.25" customHeight="1" x14ac:dyDescent="0.25">
      <c r="A4" s="117" t="s">
        <v>88</v>
      </c>
      <c r="B4" s="117"/>
      <c r="C4" s="117"/>
      <c r="D4" s="117"/>
      <c r="E4" s="117"/>
      <c r="F4" s="117"/>
      <c r="G4" s="47"/>
      <c r="J4" s="45"/>
      <c r="K4" s="45"/>
      <c r="L4" s="45"/>
    </row>
    <row r="5" spans="1:12" s="48" customFormat="1" ht="15.75" customHeight="1" x14ac:dyDescent="0.25">
      <c r="A5" s="49"/>
      <c r="B5" s="50"/>
      <c r="C5" s="50"/>
      <c r="D5" s="50"/>
      <c r="E5" s="50"/>
      <c r="F5" s="50"/>
      <c r="G5" s="45"/>
      <c r="I5" s="45"/>
      <c r="J5" s="45"/>
      <c r="K5" s="45"/>
      <c r="L5" s="45"/>
    </row>
    <row r="6" spans="1:12" ht="15.75" x14ac:dyDescent="0.25">
      <c r="A6" s="51" t="s">
        <v>4</v>
      </c>
      <c r="B6" s="50"/>
      <c r="C6" s="50"/>
      <c r="D6" s="50"/>
      <c r="E6" s="50"/>
      <c r="F6" s="50"/>
    </row>
    <row r="7" spans="1:12" ht="15.75" customHeight="1" x14ac:dyDescent="0.25">
      <c r="A7" s="109" t="s">
        <v>53</v>
      </c>
      <c r="B7" s="109"/>
      <c r="C7" s="109"/>
      <c r="D7" s="109"/>
      <c r="E7" s="109"/>
      <c r="F7" s="109"/>
      <c r="G7" s="44"/>
    </row>
    <row r="8" spans="1:12" ht="14.25" customHeight="1" x14ac:dyDescent="0.25">
      <c r="F8" s="52" t="s">
        <v>54</v>
      </c>
    </row>
    <row r="9" spans="1:12" ht="16.5" customHeight="1" x14ac:dyDescent="0.2">
      <c r="A9" s="118" t="s">
        <v>11</v>
      </c>
      <c r="B9" s="106" t="s">
        <v>55</v>
      </c>
      <c r="C9" s="119" t="s">
        <v>13</v>
      </c>
      <c r="D9" s="106" t="s">
        <v>56</v>
      </c>
      <c r="E9" s="121" t="s">
        <v>57</v>
      </c>
      <c r="F9" s="118" t="s">
        <v>58</v>
      </c>
      <c r="G9" s="53"/>
      <c r="H9" s="54"/>
    </row>
    <row r="10" spans="1:12" ht="16.5" customHeight="1" x14ac:dyDescent="0.2">
      <c r="A10" s="118"/>
      <c r="B10" s="106"/>
      <c r="C10" s="119"/>
      <c r="D10" s="120"/>
      <c r="E10" s="121"/>
      <c r="F10" s="118"/>
      <c r="G10" s="53"/>
      <c r="H10" s="54"/>
    </row>
    <row r="11" spans="1:12" ht="62.25" customHeight="1" x14ac:dyDescent="0.2">
      <c r="A11" s="118"/>
      <c r="B11" s="106"/>
      <c r="C11" s="119"/>
      <c r="D11" s="120"/>
      <c r="E11" s="121"/>
      <c r="F11" s="118"/>
      <c r="G11" s="53"/>
      <c r="H11" s="54"/>
    </row>
    <row r="12" spans="1:12" ht="18.75" customHeight="1" x14ac:dyDescent="0.2">
      <c r="A12" s="118"/>
      <c r="B12" s="106" t="s">
        <v>77</v>
      </c>
      <c r="C12" s="119"/>
      <c r="D12" s="106" t="s">
        <v>78</v>
      </c>
      <c r="E12" s="121"/>
      <c r="F12" s="118"/>
      <c r="G12" s="53"/>
      <c r="H12" s="54"/>
    </row>
    <row r="13" spans="1:12" ht="17.25" customHeight="1" x14ac:dyDescent="0.2">
      <c r="A13" s="118"/>
      <c r="B13" s="106"/>
      <c r="C13" s="119"/>
      <c r="D13" s="106"/>
      <c r="E13" s="121"/>
      <c r="F13" s="118"/>
      <c r="G13" s="53"/>
      <c r="H13" s="54"/>
    </row>
    <row r="14" spans="1:12" ht="76.5" x14ac:dyDescent="0.2">
      <c r="A14" s="55" t="s">
        <v>17</v>
      </c>
      <c r="B14" s="81">
        <v>166238.51</v>
      </c>
      <c r="C14" s="57" t="s">
        <v>83</v>
      </c>
      <c r="D14" s="82">
        <f>B14</f>
        <v>166238.51</v>
      </c>
      <c r="E14" s="83">
        <f>ROUND(B26,4)</f>
        <v>1</v>
      </c>
      <c r="F14" s="84">
        <f>D14*E14</f>
        <v>166238.51</v>
      </c>
      <c r="G14" s="87"/>
      <c r="J14" s="45" t="s">
        <v>59</v>
      </c>
    </row>
    <row r="15" spans="1:12" ht="15" customHeight="1" x14ac:dyDescent="0.2">
      <c r="A15" s="107" t="s">
        <v>60</v>
      </c>
      <c r="B15" s="107"/>
      <c r="C15" s="107"/>
      <c r="D15" s="107"/>
      <c r="E15" s="107"/>
      <c r="F15" s="107"/>
      <c r="G15" s="53"/>
      <c r="H15" s="53"/>
    </row>
    <row r="16" spans="1:12" ht="15" x14ac:dyDescent="0.25">
      <c r="A16" s="59" t="s">
        <v>61</v>
      </c>
      <c r="B16" s="56">
        <f>B14</f>
        <v>166238.51</v>
      </c>
      <c r="C16" s="60"/>
      <c r="D16" s="58">
        <f>SUM(D14:D14)</f>
        <v>166238.51</v>
      </c>
      <c r="E16" s="61"/>
      <c r="F16" s="58">
        <f>D16*E14</f>
        <v>166238.51</v>
      </c>
      <c r="G16" s="62"/>
      <c r="H16" s="53"/>
    </row>
    <row r="17" spans="1:12" ht="15" x14ac:dyDescent="0.25">
      <c r="A17" s="59" t="s">
        <v>62</v>
      </c>
      <c r="B17" s="58">
        <f>B16*0.22</f>
        <v>36572.472200000004</v>
      </c>
      <c r="C17" s="61"/>
      <c r="D17" s="58">
        <f>D16*0.22</f>
        <v>36572.472200000004</v>
      </c>
      <c r="E17" s="61"/>
      <c r="F17" s="58">
        <f>D17*E14</f>
        <v>36572.472200000004</v>
      </c>
      <c r="G17" s="62"/>
      <c r="H17" s="53"/>
      <c r="I17" s="63"/>
      <c r="J17" s="63"/>
      <c r="K17" s="63"/>
    </row>
    <row r="18" spans="1:12" ht="15.75" customHeight="1" x14ac:dyDescent="0.25">
      <c r="A18" s="59" t="s">
        <v>20</v>
      </c>
      <c r="B18" s="56">
        <f>B16+B17</f>
        <v>202810.98220000003</v>
      </c>
      <c r="C18" s="59"/>
      <c r="D18" s="58">
        <f>D16+D17</f>
        <v>202810.98220000003</v>
      </c>
      <c r="E18" s="61"/>
      <c r="F18" s="64">
        <f>D18*E14</f>
        <v>202810.98220000003</v>
      </c>
      <c r="G18" s="88"/>
      <c r="H18" s="53"/>
      <c r="J18" s="63"/>
      <c r="L18" s="53"/>
    </row>
    <row r="19" spans="1:12" ht="15.75" customHeight="1" x14ac:dyDescent="0.25">
      <c r="A19" s="65"/>
      <c r="B19" s="66"/>
      <c r="C19" s="65"/>
      <c r="D19" s="67"/>
      <c r="E19" s="67"/>
      <c r="F19" s="67"/>
      <c r="G19" s="89"/>
      <c r="H19" s="53"/>
      <c r="I19" s="53"/>
      <c r="J19" s="53"/>
      <c r="K19" s="53"/>
      <c r="L19" s="53"/>
    </row>
    <row r="20" spans="1:12" ht="15.75" x14ac:dyDescent="0.25">
      <c r="A20" s="108" t="s">
        <v>82</v>
      </c>
      <c r="B20" s="108"/>
      <c r="C20" s="108"/>
      <c r="D20" s="108"/>
      <c r="E20" s="108"/>
      <c r="F20" s="108"/>
      <c r="G20" s="68"/>
      <c r="L20" s="45" t="s">
        <v>63</v>
      </c>
    </row>
    <row r="21" spans="1:12" ht="15.75" x14ac:dyDescent="0.25">
      <c r="A21" s="109" t="s">
        <v>90</v>
      </c>
      <c r="B21" s="109"/>
      <c r="C21" s="109"/>
      <c r="D21" s="109"/>
      <c r="E21" s="109"/>
      <c r="F21" s="109"/>
    </row>
    <row r="22" spans="1:12" s="65" customFormat="1" ht="16.5" customHeight="1" x14ac:dyDescent="0.25">
      <c r="A22" s="108" t="s">
        <v>89</v>
      </c>
      <c r="B22" s="108"/>
      <c r="C22" s="108"/>
      <c r="D22" s="108"/>
      <c r="E22" s="108"/>
      <c r="F22" s="108"/>
      <c r="G22" s="45"/>
    </row>
    <row r="23" spans="1:12" s="65" customFormat="1" ht="15.75" x14ac:dyDescent="0.25">
      <c r="A23" s="110" t="s">
        <v>64</v>
      </c>
      <c r="B23" s="110"/>
      <c r="C23" s="110"/>
      <c r="D23" s="110"/>
      <c r="E23" s="69"/>
      <c r="F23" s="70"/>
      <c r="G23" s="45"/>
    </row>
    <row r="24" spans="1:12" s="65" customFormat="1" ht="15.75" x14ac:dyDescent="0.25">
      <c r="A24" s="108" t="s">
        <v>81</v>
      </c>
      <c r="B24" s="108"/>
      <c r="C24" s="108"/>
      <c r="D24" s="108"/>
      <c r="E24" s="69"/>
      <c r="F24" s="70"/>
      <c r="G24" s="45"/>
    </row>
    <row r="25" spans="1:12" s="65" customFormat="1" ht="46.5" customHeight="1" x14ac:dyDescent="0.25">
      <c r="A25" s="71" t="s">
        <v>13</v>
      </c>
      <c r="B25" s="111" t="s">
        <v>84</v>
      </c>
      <c r="C25" s="111"/>
      <c r="D25" s="70"/>
      <c r="E25" s="70"/>
      <c r="F25" s="70"/>
      <c r="G25" s="67"/>
      <c r="H25" s="67"/>
    </row>
    <row r="26" spans="1:12" s="65" customFormat="1" ht="18.75" customHeight="1" x14ac:dyDescent="0.25">
      <c r="A26" s="71" t="s">
        <v>65</v>
      </c>
      <c r="B26" s="112">
        <f>B41</f>
        <v>1</v>
      </c>
      <c r="C26" s="113"/>
      <c r="D26" s="70"/>
      <c r="E26" s="70"/>
      <c r="F26" s="70"/>
      <c r="G26" s="67"/>
      <c r="H26" s="67"/>
    </row>
    <row r="27" spans="1:12" s="65" customFormat="1" ht="16.5" customHeight="1" x14ac:dyDescent="0.25">
      <c r="A27" s="43"/>
      <c r="B27" s="43"/>
      <c r="C27" s="43"/>
      <c r="D27" s="43"/>
      <c r="E27" s="43"/>
      <c r="F27" s="43"/>
      <c r="H27" s="67"/>
    </row>
    <row r="28" spans="1:12" s="65" customFormat="1" ht="16.5" customHeight="1" x14ac:dyDescent="0.25">
      <c r="A28" s="114" t="s">
        <v>66</v>
      </c>
      <c r="B28" s="114"/>
      <c r="C28" s="114"/>
      <c r="D28" s="114"/>
      <c r="E28" s="114"/>
      <c r="F28" s="114"/>
    </row>
    <row r="29" spans="1:12" s="65" customFormat="1" ht="156.75" customHeight="1" x14ac:dyDescent="0.25">
      <c r="A29" s="103" t="s">
        <v>85</v>
      </c>
      <c r="B29" s="104"/>
      <c r="C29" s="104"/>
      <c r="D29" s="104"/>
      <c r="E29" s="104"/>
      <c r="F29" s="105"/>
    </row>
    <row r="30" spans="1:12" s="65" customFormat="1" ht="15.75" x14ac:dyDescent="0.25">
      <c r="A30" s="97" t="s">
        <v>87</v>
      </c>
      <c r="B30" s="97"/>
      <c r="C30" s="97"/>
      <c r="D30" s="97"/>
      <c r="E30" s="97"/>
      <c r="F30" s="97"/>
      <c r="G30" s="45"/>
      <c r="H30" s="45"/>
    </row>
    <row r="31" spans="1:12" s="65" customFormat="1" ht="18" customHeight="1" x14ac:dyDescent="0.25">
      <c r="A31" s="98" t="s">
        <v>67</v>
      </c>
      <c r="B31" s="98"/>
      <c r="C31" s="98"/>
      <c r="D31" s="98"/>
      <c r="E31" s="98"/>
      <c r="F31" s="98"/>
      <c r="G31" s="45"/>
      <c r="H31" s="45"/>
    </row>
    <row r="32" spans="1:12" s="65" customFormat="1" ht="19.5" customHeight="1" x14ac:dyDescent="0.25">
      <c r="A32" s="98" t="s">
        <v>68</v>
      </c>
      <c r="B32" s="98"/>
      <c r="C32" s="98"/>
      <c r="D32" s="98"/>
      <c r="E32" s="98"/>
      <c r="F32" s="98"/>
      <c r="G32" s="72"/>
      <c r="H32" s="73"/>
    </row>
    <row r="33" spans="1:9" s="65" customFormat="1" ht="49.5" customHeight="1" x14ac:dyDescent="0.25">
      <c r="A33" s="99" t="s">
        <v>69</v>
      </c>
      <c r="B33" s="100"/>
      <c r="C33" s="100"/>
      <c r="D33" s="100"/>
      <c r="E33" s="100"/>
      <c r="F33" s="101"/>
      <c r="G33" s="72"/>
      <c r="H33" s="73"/>
    </row>
    <row r="34" spans="1:9" s="65" customFormat="1" ht="29.25" customHeight="1" x14ac:dyDescent="0.25">
      <c r="A34" s="102" t="s">
        <v>70</v>
      </c>
      <c r="B34" s="102"/>
      <c r="C34" s="102"/>
      <c r="D34" s="102"/>
      <c r="E34" s="102"/>
      <c r="F34" s="102"/>
      <c r="G34" s="72"/>
      <c r="H34" s="73"/>
    </row>
    <row r="35" spans="1:9" s="65" customFormat="1" ht="21" customHeight="1" x14ac:dyDescent="0.25">
      <c r="A35" s="95" t="s">
        <v>79</v>
      </c>
      <c r="B35" s="95"/>
      <c r="C35" s="96"/>
      <c r="D35" s="96"/>
      <c r="E35" s="96"/>
      <c r="F35" s="96"/>
      <c r="G35" s="72" t="s">
        <v>71</v>
      </c>
      <c r="H35" s="73">
        <f>(((POWER(1.0045,0))-1)/2)+1</f>
        <v>1</v>
      </c>
    </row>
    <row r="36" spans="1:9" ht="15.75" x14ac:dyDescent="0.25">
      <c r="A36" s="75"/>
      <c r="B36" s="75"/>
      <c r="C36" s="75"/>
      <c r="D36" s="75"/>
      <c r="E36" s="75"/>
      <c r="F36" s="75"/>
      <c r="G36" s="72"/>
      <c r="H36" s="76"/>
      <c r="I36" s="65"/>
    </row>
    <row r="37" spans="1:9" ht="15.75" customHeight="1" x14ac:dyDescent="0.25">
      <c r="A37" s="85" t="s">
        <v>80</v>
      </c>
      <c r="B37" s="74">
        <v>1</v>
      </c>
      <c r="C37" s="86"/>
      <c r="D37" s="86"/>
      <c r="E37" s="86"/>
      <c r="F37" s="86"/>
      <c r="G37" s="44" t="s">
        <v>72</v>
      </c>
      <c r="H37" s="77">
        <f>ROUND(1*H35,4)</f>
        <v>1</v>
      </c>
    </row>
    <row r="38" spans="1:9" ht="15.75" x14ac:dyDescent="0.25">
      <c r="A38" s="78"/>
      <c r="B38" s="79"/>
      <c r="C38" s="79"/>
      <c r="D38" s="79"/>
      <c r="E38" s="79"/>
      <c r="F38" s="79"/>
      <c r="G38" s="72"/>
      <c r="H38" s="65"/>
    </row>
    <row r="39" spans="1:9" ht="15.75" x14ac:dyDescent="0.25">
      <c r="A39" s="78" t="s">
        <v>73</v>
      </c>
      <c r="B39" s="79"/>
      <c r="C39" s="79"/>
      <c r="D39" s="79"/>
      <c r="E39" s="79"/>
      <c r="F39" s="79"/>
      <c r="G39" s="65"/>
      <c r="H39" s="65"/>
    </row>
    <row r="40" spans="1:9" ht="57.75" customHeight="1" x14ac:dyDescent="0.25">
      <c r="A40" s="90" t="s">
        <v>13</v>
      </c>
      <c r="B40" s="91" t="s">
        <v>83</v>
      </c>
      <c r="C40" s="91"/>
      <c r="D40" s="79"/>
      <c r="E40" s="79"/>
      <c r="F40" s="79"/>
      <c r="G40" s="65"/>
      <c r="H40" s="65"/>
    </row>
    <row r="41" spans="1:9" ht="20.25" customHeight="1" x14ac:dyDescent="0.25">
      <c r="A41" s="90" t="s">
        <v>65</v>
      </c>
      <c r="B41" s="92">
        <f>B37</f>
        <v>1</v>
      </c>
      <c r="C41" s="93"/>
      <c r="D41" s="79"/>
      <c r="E41" s="79"/>
      <c r="F41" s="79"/>
      <c r="G41" s="65"/>
      <c r="H41" s="65"/>
    </row>
    <row r="42" spans="1:9" ht="30" customHeight="1" x14ac:dyDescent="0.25">
      <c r="A42" s="94" t="s">
        <v>74</v>
      </c>
      <c r="B42" s="94"/>
      <c r="C42" s="94"/>
      <c r="D42" s="94"/>
      <c r="E42" s="94"/>
      <c r="F42" s="94"/>
    </row>
    <row r="43" spans="1:9" ht="19.5" customHeight="1" x14ac:dyDescent="0.25">
      <c r="A43" s="65" t="s">
        <v>86</v>
      </c>
    </row>
    <row r="44" spans="1:9" ht="21" customHeight="1" x14ac:dyDescent="0.25">
      <c r="A44" s="94" t="s">
        <v>76</v>
      </c>
      <c r="B44" s="94"/>
      <c r="C44" s="94"/>
      <c r="D44" s="94"/>
      <c r="E44" s="94"/>
      <c r="F44" s="94"/>
    </row>
  </sheetData>
  <mergeCells count="34">
    <mergeCell ref="D1:F1"/>
    <mergeCell ref="A3:F3"/>
    <mergeCell ref="A4:F4"/>
    <mergeCell ref="A7:F7"/>
    <mergeCell ref="A9:A13"/>
    <mergeCell ref="B9:B11"/>
    <mergeCell ref="C9:C13"/>
    <mergeCell ref="D9:D11"/>
    <mergeCell ref="E9:E13"/>
    <mergeCell ref="F9:F13"/>
    <mergeCell ref="A29:F29"/>
    <mergeCell ref="B12:B13"/>
    <mergeCell ref="D12:D13"/>
    <mergeCell ref="A15:F15"/>
    <mergeCell ref="A20:F20"/>
    <mergeCell ref="A21:F21"/>
    <mergeCell ref="A22:F22"/>
    <mergeCell ref="A23:D23"/>
    <mergeCell ref="A24:D24"/>
    <mergeCell ref="B25:C25"/>
    <mergeCell ref="B26:C26"/>
    <mergeCell ref="A28:F28"/>
    <mergeCell ref="A30:F30"/>
    <mergeCell ref="A31:F31"/>
    <mergeCell ref="A32:F32"/>
    <mergeCell ref="A33:F33"/>
    <mergeCell ref="A34:F34"/>
    <mergeCell ref="B40:C40"/>
    <mergeCell ref="B41:C41"/>
    <mergeCell ref="A42:F42"/>
    <mergeCell ref="A44:F44"/>
    <mergeCell ref="A35:B35"/>
    <mergeCell ref="C35:D35"/>
    <mergeCell ref="E35:F35"/>
  </mergeCells>
  <printOptions horizontalCentered="1"/>
  <pageMargins left="0.23622047244094491" right="0.23622047244094491" top="0.43307086614173229" bottom="0.43307086614173229" header="0.31496062992125984" footer="0.31496062992125984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5"/>
  <sheetViews>
    <sheetView view="pageBreakPreview" topLeftCell="A16" zoomScaleNormal="100" zoomScaleSheetLayoutView="100" workbookViewId="0">
      <selection activeCell="E41" sqref="E41"/>
    </sheetView>
  </sheetViews>
  <sheetFormatPr defaultColWidth="9.140625" defaultRowHeight="12.75" customHeight="1" x14ac:dyDescent="0.2"/>
  <cols>
    <col min="1" max="1" width="4.5703125" style="1" customWidth="1"/>
    <col min="2" max="2" width="58.42578125" style="1" customWidth="1"/>
    <col min="3" max="3" width="17.7109375" style="1" customWidth="1"/>
    <col min="4" max="4" width="14.140625" style="1" customWidth="1"/>
    <col min="5" max="5" width="17.7109375" style="1" customWidth="1"/>
    <col min="6" max="6" width="14.140625" style="1" customWidth="1"/>
    <col min="7" max="7" width="18.42578125" style="1" customWidth="1"/>
    <col min="8" max="8" width="17.7109375" style="1" customWidth="1"/>
    <col min="9" max="16384" width="9.140625" style="1"/>
  </cols>
  <sheetData>
    <row r="1" spans="1:8" customFormat="1" ht="15" x14ac:dyDescent="0.25">
      <c r="A1" s="2"/>
      <c r="B1" s="2"/>
      <c r="C1" s="2"/>
      <c r="D1" s="2"/>
      <c r="E1" s="2"/>
      <c r="F1" s="2"/>
      <c r="G1" s="3" t="s">
        <v>0</v>
      </c>
    </row>
    <row r="2" spans="1:8" customFormat="1" ht="15" x14ac:dyDescent="0.25">
      <c r="A2" s="2"/>
      <c r="B2" s="2"/>
      <c r="C2" s="2"/>
      <c r="D2" s="2"/>
      <c r="E2" s="2"/>
      <c r="F2" s="2"/>
      <c r="G2" s="3" t="s">
        <v>1</v>
      </c>
    </row>
    <row r="3" spans="1:8" customFormat="1" ht="15" x14ac:dyDescent="0.25">
      <c r="A3" s="2"/>
      <c r="B3" s="2"/>
      <c r="C3" s="2"/>
      <c r="D3" s="2"/>
      <c r="E3" s="2"/>
      <c r="F3" s="2"/>
      <c r="G3" s="3"/>
    </row>
    <row r="4" spans="1:8" customFormat="1" ht="30.75" customHeight="1" x14ac:dyDescent="0.25">
      <c r="A4" s="2"/>
      <c r="B4" s="122" t="s">
        <v>2</v>
      </c>
      <c r="C4" s="122"/>
      <c r="D4" s="122"/>
      <c r="E4" s="122"/>
      <c r="F4" s="122"/>
      <c r="G4" s="122"/>
    </row>
    <row r="5" spans="1:8" customFormat="1" ht="27" customHeight="1" x14ac:dyDescent="0.25">
      <c r="A5" s="2"/>
      <c r="B5" s="123" t="s">
        <v>3</v>
      </c>
      <c r="C5" s="123"/>
      <c r="D5" s="123"/>
      <c r="E5" s="123"/>
      <c r="F5" s="123"/>
      <c r="G5" s="123"/>
    </row>
    <row r="6" spans="1:8" customFormat="1" ht="51" customHeight="1" x14ac:dyDescent="0.25">
      <c r="A6" s="2"/>
      <c r="B6" s="125" t="s">
        <v>75</v>
      </c>
      <c r="C6" s="125"/>
      <c r="D6" s="125"/>
      <c r="E6" s="125"/>
      <c r="F6" s="125"/>
      <c r="G6" s="80"/>
    </row>
    <row r="7" spans="1:8" customFormat="1" ht="15" customHeight="1" x14ac:dyDescent="0.25">
      <c r="A7" s="4" t="s">
        <v>4</v>
      </c>
      <c r="B7" s="5"/>
      <c r="C7" s="6"/>
      <c r="D7" s="6"/>
      <c r="E7" s="6"/>
      <c r="F7" s="6"/>
      <c r="G7" s="6"/>
    </row>
    <row r="8" spans="1:8" customFormat="1" ht="15" customHeight="1" x14ac:dyDescent="0.25">
      <c r="A8" s="7" t="s">
        <v>5</v>
      </c>
      <c r="B8" s="124" t="s">
        <v>6</v>
      </c>
      <c r="C8" s="124"/>
      <c r="D8" s="124"/>
      <c r="E8" s="124"/>
      <c r="F8" s="124"/>
      <c r="G8" s="124"/>
    </row>
    <row r="9" spans="1:8" customFormat="1" ht="15" customHeight="1" x14ac:dyDescent="0.25">
      <c r="A9" s="7" t="s">
        <v>7</v>
      </c>
      <c r="B9" s="124" t="s">
        <v>8</v>
      </c>
      <c r="C9" s="124"/>
      <c r="D9" s="124"/>
      <c r="E9" s="124"/>
      <c r="F9" s="124"/>
      <c r="G9" s="124"/>
    </row>
    <row r="10" spans="1:8" customFormat="1" ht="15" customHeight="1" x14ac:dyDescent="0.25">
      <c r="A10" s="7" t="s">
        <v>9</v>
      </c>
      <c r="B10" s="124" t="s">
        <v>10</v>
      </c>
      <c r="C10" s="124"/>
      <c r="D10" s="124"/>
      <c r="E10" s="124"/>
      <c r="F10" s="124"/>
      <c r="G10" s="124"/>
    </row>
    <row r="11" spans="1:8" customFormat="1" ht="15.75" customHeight="1" x14ac:dyDescent="0.25">
      <c r="A11" s="2"/>
      <c r="B11" s="5"/>
      <c r="C11" s="5"/>
      <c r="D11" s="5"/>
      <c r="E11" s="5"/>
      <c r="F11" s="5"/>
      <c r="G11" s="5"/>
    </row>
    <row r="12" spans="1:8" customFormat="1" ht="99.75" customHeight="1" x14ac:dyDescent="0.25">
      <c r="A12" s="126" t="s">
        <v>11</v>
      </c>
      <c r="B12" s="127"/>
      <c r="C12" s="8" t="s">
        <v>12</v>
      </c>
      <c r="D12" s="8" t="s">
        <v>13</v>
      </c>
      <c r="E12" s="8" t="s">
        <v>14</v>
      </c>
      <c r="F12" s="8" t="s">
        <v>15</v>
      </c>
      <c r="G12" s="9" t="s">
        <v>16</v>
      </c>
    </row>
    <row r="13" spans="1:8" customFormat="1" ht="15" customHeight="1" x14ac:dyDescent="0.25">
      <c r="A13" s="128">
        <v>1</v>
      </c>
      <c r="B13" s="129"/>
      <c r="C13" s="10">
        <v>2</v>
      </c>
      <c r="D13" s="10">
        <v>3</v>
      </c>
      <c r="E13" s="10">
        <v>4</v>
      </c>
      <c r="F13" s="10">
        <v>5</v>
      </c>
      <c r="G13" s="11">
        <v>6</v>
      </c>
    </row>
    <row r="14" spans="1:8" customFormat="1" ht="15" customHeight="1" x14ac:dyDescent="0.25">
      <c r="A14" s="130" t="s">
        <v>17</v>
      </c>
      <c r="B14" s="131"/>
      <c r="C14" s="12">
        <v>16199940</v>
      </c>
      <c r="D14" s="13">
        <v>1</v>
      </c>
      <c r="E14" s="12">
        <v>16199940</v>
      </c>
      <c r="F14" s="14">
        <v>1.0206</v>
      </c>
      <c r="G14" s="15">
        <v>16533658.76</v>
      </c>
      <c r="H14" s="42">
        <f>E14*F14</f>
        <v>16533658.763999999</v>
      </c>
    </row>
    <row r="15" spans="1:8" customFormat="1" ht="15" customHeight="1" x14ac:dyDescent="0.25">
      <c r="A15" s="130" t="s">
        <v>18</v>
      </c>
      <c r="B15" s="131"/>
      <c r="C15" s="12">
        <v>16199940</v>
      </c>
      <c r="D15" s="16"/>
      <c r="E15" s="12">
        <v>16199940</v>
      </c>
      <c r="F15" s="16"/>
      <c r="G15" s="15">
        <v>16533658.76</v>
      </c>
      <c r="H15" s="42">
        <f>E15*F14</f>
        <v>16533658.763999999</v>
      </c>
    </row>
    <row r="16" spans="1:8" customFormat="1" ht="15" customHeight="1" x14ac:dyDescent="0.25">
      <c r="A16" s="130" t="s">
        <v>19</v>
      </c>
      <c r="B16" s="131"/>
      <c r="C16" s="12">
        <v>3563986.8</v>
      </c>
      <c r="D16" s="16"/>
      <c r="E16" s="12">
        <v>3563986.8</v>
      </c>
      <c r="F16" s="16"/>
      <c r="G16" s="15">
        <v>3637404.93</v>
      </c>
      <c r="H16" s="42">
        <f>E16*F14</f>
        <v>3637404.9280799995</v>
      </c>
    </row>
    <row r="17" spans="1:8" customFormat="1" ht="13.5" customHeight="1" x14ac:dyDescent="0.25">
      <c r="A17" s="132" t="s">
        <v>20</v>
      </c>
      <c r="B17" s="133"/>
      <c r="C17" s="17">
        <v>19763926.800000001</v>
      </c>
      <c r="D17" s="18"/>
      <c r="E17" s="17">
        <v>19763926.800000001</v>
      </c>
      <c r="F17" s="18"/>
      <c r="G17" s="19">
        <v>20171063.690000001</v>
      </c>
      <c r="H17" s="42">
        <f>E17*F14</f>
        <v>20171063.692079999</v>
      </c>
    </row>
    <row r="18" spans="1:8" customFormat="1" ht="15" hidden="1" customHeight="1" x14ac:dyDescent="0.25">
      <c r="A18" s="134"/>
      <c r="B18" s="135"/>
      <c r="C18" s="20"/>
      <c r="D18" s="21"/>
      <c r="E18" s="20"/>
      <c r="F18" s="21"/>
      <c r="G18" s="22"/>
    </row>
    <row r="19" spans="1:8" customFormat="1" ht="15" customHeight="1" x14ac:dyDescent="0.25">
      <c r="A19" s="23"/>
      <c r="B19" s="23"/>
      <c r="C19" s="24"/>
      <c r="D19" s="24"/>
      <c r="E19" s="24"/>
      <c r="F19" s="24"/>
      <c r="G19" s="24"/>
    </row>
    <row r="20" spans="1:8" customFormat="1" ht="12.75" customHeight="1" x14ac:dyDescent="0.25">
      <c r="A20" s="2"/>
      <c r="B20" s="7" t="s">
        <v>21</v>
      </c>
      <c r="C20" s="136" t="s">
        <v>22</v>
      </c>
      <c r="D20" s="136"/>
      <c r="E20" s="26"/>
      <c r="F20" s="27"/>
      <c r="G20" s="27"/>
    </row>
    <row r="21" spans="1:8" customFormat="1" ht="12.75" customHeight="1" x14ac:dyDescent="0.25">
      <c r="A21" s="2"/>
      <c r="B21" s="7" t="s">
        <v>23</v>
      </c>
      <c r="C21" s="25" t="s">
        <v>24</v>
      </c>
      <c r="D21" s="25"/>
      <c r="E21" s="25"/>
      <c r="F21" s="28"/>
      <c r="G21" s="28"/>
    </row>
    <row r="22" spans="1:8" customFormat="1" ht="12.75" customHeight="1" x14ac:dyDescent="0.25">
      <c r="A22" s="2"/>
      <c r="B22" s="7" t="s">
        <v>25</v>
      </c>
      <c r="C22" s="25" t="s">
        <v>26</v>
      </c>
      <c r="D22" s="25"/>
      <c r="E22" s="25"/>
      <c r="F22" s="28"/>
      <c r="G22" s="28"/>
    </row>
    <row r="23" spans="1:8" customFormat="1" ht="12.75" customHeight="1" x14ac:dyDescent="0.25">
      <c r="A23" s="2"/>
      <c r="B23" s="7" t="s">
        <v>27</v>
      </c>
      <c r="C23" s="25" t="s">
        <v>28</v>
      </c>
      <c r="D23" s="25"/>
      <c r="E23" s="25"/>
      <c r="F23" s="28"/>
      <c r="G23" s="28"/>
    </row>
    <row r="24" spans="1:8" customFormat="1" ht="12.75" customHeight="1" x14ac:dyDescent="0.25">
      <c r="A24" s="2"/>
      <c r="B24" s="7" t="s">
        <v>29</v>
      </c>
      <c r="C24" s="136" t="s">
        <v>30</v>
      </c>
      <c r="D24" s="136"/>
      <c r="E24" s="25"/>
      <c r="F24" s="28"/>
      <c r="G24" s="28"/>
    </row>
    <row r="25" spans="1:8" customFormat="1" ht="15" customHeight="1" x14ac:dyDescent="0.25">
      <c r="A25" s="2"/>
      <c r="B25" s="3"/>
      <c r="C25" s="28"/>
      <c r="D25" s="28"/>
      <c r="E25" s="28"/>
      <c r="F25" s="28"/>
      <c r="G25" s="3"/>
    </row>
    <row r="26" spans="1:8" customFormat="1" ht="19.5" customHeight="1" x14ac:dyDescent="0.25">
      <c r="A26" s="29" t="s">
        <v>31</v>
      </c>
      <c r="B26" s="29"/>
      <c r="C26" s="29"/>
      <c r="D26" s="29"/>
      <c r="E26" s="29"/>
      <c r="F26" s="29"/>
      <c r="G26" s="29"/>
    </row>
    <row r="27" spans="1:8" customFormat="1" ht="25.5" customHeight="1" x14ac:dyDescent="0.25">
      <c r="A27" s="2"/>
      <c r="B27" s="137" t="s">
        <v>32</v>
      </c>
      <c r="C27" s="137"/>
      <c r="D27" s="30">
        <v>1</v>
      </c>
      <c r="E27" s="31"/>
      <c r="F27" s="31"/>
      <c r="G27" s="31"/>
    </row>
    <row r="28" spans="1:8" customFormat="1" ht="15" x14ac:dyDescent="0.25">
      <c r="A28" s="2"/>
      <c r="B28" s="32"/>
      <c r="C28" s="32"/>
      <c r="D28" s="31"/>
      <c r="E28" s="31"/>
      <c r="F28" s="31"/>
      <c r="G28" s="31"/>
    </row>
    <row r="29" spans="1:8" s="33" customFormat="1" ht="21" customHeight="1" x14ac:dyDescent="0.25">
      <c r="A29" s="138" t="s">
        <v>33</v>
      </c>
      <c r="B29" s="138"/>
      <c r="C29" s="138"/>
      <c r="D29" s="138"/>
      <c r="E29" s="138"/>
      <c r="F29" s="138"/>
      <c r="G29" s="138"/>
    </row>
    <row r="30" spans="1:8" s="33" customFormat="1" ht="15" customHeight="1" x14ac:dyDescent="0.25">
      <c r="A30" s="4"/>
      <c r="B30" s="34" t="s">
        <v>34</v>
      </c>
      <c r="C30" s="35"/>
      <c r="D30" s="139">
        <v>1</v>
      </c>
      <c r="E30" s="136"/>
      <c r="F30" s="36"/>
      <c r="G30" s="36"/>
    </row>
    <row r="31" spans="1:8" s="33" customFormat="1" ht="15" customHeight="1" x14ac:dyDescent="0.25">
      <c r="A31" s="4"/>
      <c r="B31" s="140" t="s">
        <v>35</v>
      </c>
      <c r="C31" s="140"/>
      <c r="D31" s="36"/>
      <c r="E31" s="36"/>
      <c r="F31" s="36"/>
      <c r="G31" s="36"/>
    </row>
    <row r="32" spans="1:8" s="33" customFormat="1" ht="15" customHeight="1" x14ac:dyDescent="0.25">
      <c r="A32" s="4"/>
      <c r="B32" s="141" t="s">
        <v>36</v>
      </c>
      <c r="C32" s="141"/>
      <c r="D32" s="136"/>
      <c r="E32" s="136"/>
      <c r="F32" s="25" t="s">
        <v>37</v>
      </c>
      <c r="G32" s="36"/>
    </row>
    <row r="33" spans="1:7" s="33" customFormat="1" ht="15" customHeight="1" x14ac:dyDescent="0.25">
      <c r="A33" s="4"/>
      <c r="B33" s="140" t="s">
        <v>38</v>
      </c>
      <c r="C33" s="140"/>
      <c r="D33" s="36"/>
      <c r="E33" s="36"/>
      <c r="F33" s="36"/>
      <c r="G33" s="36"/>
    </row>
    <row r="34" spans="1:7" s="33" customFormat="1" ht="15" customHeight="1" x14ac:dyDescent="0.25">
      <c r="A34" s="4"/>
      <c r="B34" s="141" t="s">
        <v>36</v>
      </c>
      <c r="C34" s="141"/>
      <c r="D34" s="136" t="s">
        <v>39</v>
      </c>
      <c r="E34" s="136"/>
      <c r="F34" s="37">
        <v>1.0044999999999999</v>
      </c>
      <c r="G34" s="36"/>
    </row>
    <row r="35" spans="1:7" s="33" customFormat="1" ht="15" customHeight="1" x14ac:dyDescent="0.25">
      <c r="A35" s="4"/>
      <c r="B35" s="140" t="s">
        <v>40</v>
      </c>
      <c r="C35" s="140"/>
      <c r="D35" s="36"/>
      <c r="E35" s="36"/>
      <c r="F35" s="36"/>
      <c r="G35" s="36"/>
    </row>
    <row r="36" spans="1:7" s="33" customFormat="1" ht="15" customHeight="1" x14ac:dyDescent="0.25">
      <c r="A36" s="4"/>
      <c r="B36" s="141" t="s">
        <v>41</v>
      </c>
      <c r="C36" s="141"/>
      <c r="D36" s="136" t="s">
        <v>42</v>
      </c>
      <c r="E36" s="136"/>
      <c r="F36" s="37">
        <v>1.0206</v>
      </c>
      <c r="G36" s="36"/>
    </row>
    <row r="37" spans="1:7" s="33" customFormat="1" ht="15" customHeight="1" x14ac:dyDescent="0.25">
      <c r="A37" s="4"/>
      <c r="B37" s="140" t="s">
        <v>43</v>
      </c>
      <c r="C37" s="140"/>
      <c r="D37" s="140"/>
      <c r="E37" s="140"/>
      <c r="F37" s="38">
        <v>1.0206</v>
      </c>
      <c r="G37" s="36"/>
    </row>
    <row r="38" spans="1:7" customFormat="1" ht="15" x14ac:dyDescent="0.25">
      <c r="B38" s="39"/>
      <c r="C38" s="39"/>
      <c r="D38" s="39"/>
      <c r="E38" s="39"/>
      <c r="F38" s="39"/>
      <c r="G38" s="39"/>
    </row>
    <row r="39" spans="1:7" customFormat="1" ht="15" x14ac:dyDescent="0.25">
      <c r="B39" s="40" t="s">
        <v>44</v>
      </c>
      <c r="C39" s="41"/>
    </row>
    <row r="40" spans="1:7" customFormat="1" ht="15" x14ac:dyDescent="0.25">
      <c r="B40" s="40" t="s">
        <v>45</v>
      </c>
      <c r="C40" s="41"/>
    </row>
    <row r="41" spans="1:7" customFormat="1" ht="15" x14ac:dyDescent="0.25">
      <c r="B41" s="40" t="s">
        <v>46</v>
      </c>
      <c r="C41" s="41"/>
    </row>
    <row r="42" spans="1:7" customFormat="1" ht="15" x14ac:dyDescent="0.25">
      <c r="B42" s="40" t="s">
        <v>47</v>
      </c>
      <c r="C42" s="41"/>
    </row>
    <row r="43" spans="1:7" customFormat="1" ht="15" x14ac:dyDescent="0.25">
      <c r="B43" s="40" t="s">
        <v>48</v>
      </c>
      <c r="C43" s="41"/>
    </row>
    <row r="44" spans="1:7" customFormat="1" ht="15" x14ac:dyDescent="0.25">
      <c r="B44" s="40" t="s">
        <v>49</v>
      </c>
      <c r="C44" s="41"/>
    </row>
    <row r="45" spans="1:7" customFormat="1" ht="15" x14ac:dyDescent="0.25">
      <c r="B45" s="40" t="s">
        <v>50</v>
      </c>
      <c r="C45" s="41"/>
    </row>
  </sheetData>
  <mergeCells count="28">
    <mergeCell ref="B37:E37"/>
    <mergeCell ref="B33:C33"/>
    <mergeCell ref="B34:C34"/>
    <mergeCell ref="D34:E34"/>
    <mergeCell ref="B35:C35"/>
    <mergeCell ref="B36:C36"/>
    <mergeCell ref="D36:E36"/>
    <mergeCell ref="B27:C27"/>
    <mergeCell ref="A29:G29"/>
    <mergeCell ref="D30:E30"/>
    <mergeCell ref="B31:C31"/>
    <mergeCell ref="B32:C32"/>
    <mergeCell ref="D32:E32"/>
    <mergeCell ref="A16:B16"/>
    <mergeCell ref="A17:B17"/>
    <mergeCell ref="A18:B18"/>
    <mergeCell ref="C20:D20"/>
    <mergeCell ref="C24:D24"/>
    <mergeCell ref="B10:G10"/>
    <mergeCell ref="A12:B12"/>
    <mergeCell ref="A13:B13"/>
    <mergeCell ref="A14:B14"/>
    <mergeCell ref="A15:B15"/>
    <mergeCell ref="B4:G4"/>
    <mergeCell ref="B5:G5"/>
    <mergeCell ref="B8:G8"/>
    <mergeCell ref="B9:G9"/>
    <mergeCell ref="B6:F6"/>
  </mergeCells>
  <pageMargins left="0.69999998807907104" right="0.69999998807907104" top="0.75" bottom="0.75" header="0.30000001192092901" footer="0.30000001192092901"/>
  <pageSetup paperSize="9" scale="90" fitToHeight="1000" orientation="landscape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РНМЦК</vt:lpstr>
      <vt:lpstr>из гранда Ремонт СКС</vt:lpstr>
      <vt:lpstr>'из гранда Ремонт СКС'!Область_печати</vt:lpstr>
      <vt:lpstr>РНМЦК!Область_печати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p2956</dc:creator>
  <cp:lastModifiedBy>p3064</cp:lastModifiedBy>
  <cp:lastPrinted>2026-03-10T11:19:32Z</cp:lastPrinted>
  <dcterms:created xsi:type="dcterms:W3CDTF">2020-09-25T12:10:42Z</dcterms:created>
  <dcterms:modified xsi:type="dcterms:W3CDTF">2026-09-30T08:03:37Z</dcterms:modified>
</cp:coreProperties>
</file>