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2760" yWindow="32760" windowWidth="19440" windowHeight="7755" tabRatio="500"/>
  </bookViews>
  <sheets>
    <sheet name="нмцк" sheetId="2" r:id="rId1"/>
    <sheet name="Лист1" sheetId="3" r:id="rId2"/>
  </sheets>
  <definedNames>
    <definedName name="_xlnm.Print_Area" localSheetId="0">нмцк!$A$1:$K$18</definedName>
  </definedNames>
  <calcPr calcId="125725"/>
</workbook>
</file>

<file path=xl/calcChain.xml><?xml version="1.0" encoding="utf-8"?>
<calcChain xmlns="http://schemas.openxmlformats.org/spreadsheetml/2006/main">
  <c r="O11" i="2"/>
  <c r="O7"/>
  <c r="O8"/>
  <c r="O9"/>
  <c r="O10"/>
  <c r="K7"/>
  <c r="K8"/>
  <c r="K9"/>
  <c r="K10"/>
  <c r="J7"/>
  <c r="J8"/>
  <c r="J9"/>
  <c r="J10"/>
  <c r="I7"/>
  <c r="I8"/>
  <c r="I9"/>
  <c r="I10"/>
  <c r="H7"/>
  <c r="H8"/>
  <c r="H9"/>
  <c r="H10"/>
  <c r="G7"/>
  <c r="G8"/>
  <c r="G9"/>
  <c r="G10"/>
  <c r="O6" l="1"/>
  <c r="J6" l="1"/>
  <c r="K6" s="1"/>
  <c r="H6"/>
  <c r="G6"/>
  <c r="I6" l="1"/>
  <c r="K11"/>
  <c r="A1" i="3" s="1"/>
</calcChain>
</file>

<file path=xl/sharedStrings.xml><?xml version="1.0" encoding="utf-8"?>
<sst xmlns="http://schemas.openxmlformats.org/spreadsheetml/2006/main" count="35" uniqueCount="29">
  <si>
    <t>Среднее арифметическое значение цены &lt;Ц&gt;</t>
  </si>
  <si>
    <t>Среднее квадратичное отклонение -(Ϭ)</t>
  </si>
  <si>
    <t>Коэффициент вариации-(V), должен быть &lt;33%</t>
  </si>
  <si>
    <t>МП</t>
  </si>
  <si>
    <t>Наименование товара                 (работы, услуги)</t>
  </si>
  <si>
    <t>Ценовое предложение</t>
  </si>
  <si>
    <t>ИТОГО</t>
  </si>
  <si>
    <t>Ед. изм</t>
  </si>
  <si>
    <t>Кол-во</t>
  </si>
  <si>
    <t>Основные характеристики объекта закупки</t>
  </si>
  <si>
    <t xml:space="preserve">Используемый метод определения НМЦК с обоснованием
</t>
  </si>
  <si>
    <t>Валюта, используемая для формирования начально-максимальной цены контракта и расчетов с поставщиком: Российский рубль</t>
  </si>
  <si>
    <t xml:space="preserve">Определение НМЦК произведено методом сопоставимых рыночных цен (анализа рынка).
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Цi -  цена единицы товара, работы, услуги, представленная в источнике с номером i
</t>
  </si>
  <si>
    <t xml:space="preserve"> ______________________ /______________________</t>
  </si>
  <si>
    <t>усл.ед</t>
  </si>
  <si>
    <r>
      <rPr>
        <b/>
        <sz val="12"/>
        <rFont val="Times New Roman"/>
        <family val="1"/>
        <charset val="204"/>
      </rPr>
      <t>Расчёт и обоснование НМЦК</t>
    </r>
    <r>
      <rPr>
        <sz val="12"/>
        <rFont val="Times New Roman"/>
        <family val="1"/>
        <charset val="204"/>
      </rPr>
      <t xml:space="preserve"> 
на оказания услуг по обязательному страхованию гражданской ответственности владельцев транспортных средств
</t>
    </r>
  </si>
  <si>
    <t xml:space="preserve">оказания услуг по обязательному страхованию гражданской ответственности владельцев транспортных средств
</t>
  </si>
  <si>
    <t>CHERY ARRIZO 8</t>
  </si>
  <si>
    <t>НМЦК за единицу</t>
  </si>
  <si>
    <t>НМЦК</t>
  </si>
  <si>
    <t>НМЦК за ед. минимальное ценовое предложение</t>
  </si>
  <si>
    <t>А.А. Топчян</t>
  </si>
  <si>
    <t>GAC</t>
  </si>
  <si>
    <t>Omoda</t>
  </si>
  <si>
    <t>Аврора</t>
  </si>
  <si>
    <t xml:space="preserve">Закупка осуществляется в соответствии с п.4  ч.1 ст. 93 Федерального закона № 44-ФЗ по наименьшей цене в сумме 47 829,20 руб  </t>
  </si>
  <si>
    <t>КП 1
от 12.10.26г.  №189</t>
  </si>
  <si>
    <t>КП 2
от 12.10.26г.  №190</t>
  </si>
  <si>
    <t>КП 3
от 12.10.26г.  №191</t>
  </si>
</sst>
</file>

<file path=xl/styles.xml><?xml version="1.0" encoding="utf-8"?>
<styleSheet xmlns="http://schemas.openxmlformats.org/spreadsheetml/2006/main">
  <numFmts count="1">
    <numFmt numFmtId="164" formatCode="0.000000000000000000"/>
  </numFmts>
  <fonts count="9"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>
      <alignment horizontal="left"/>
    </xf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2" fillId="0" borderId="0" xfId="0" applyFont="1" applyBorder="1"/>
    <xf numFmtId="2" fontId="5" fillId="0" borderId="0" xfId="0" applyNumberFormat="1" applyFont="1"/>
    <xf numFmtId="2" fontId="0" fillId="0" borderId="0" xfId="0" applyNumberFormat="1"/>
    <xf numFmtId="4" fontId="2" fillId="0" borderId="4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/>
    <xf numFmtId="0" fontId="6" fillId="0" borderId="0" xfId="0" applyFont="1"/>
    <xf numFmtId="0" fontId="7" fillId="0" borderId="0" xfId="0" applyFont="1"/>
    <xf numFmtId="4" fontId="2" fillId="0" borderId="3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2" fillId="0" borderId="1" xfId="1" applyNumberFormat="1" applyFont="1" applyFill="1" applyBorder="1" applyAlignment="1" applyProtection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8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409575</xdr:colOff>
      <xdr:row>2</xdr:row>
      <xdr:rowOff>304800</xdr:rowOff>
    </xdr:from>
    <xdr:to>
      <xdr:col>6</xdr:col>
      <xdr:colOff>276225</xdr:colOff>
      <xdr:row>2</xdr:row>
      <xdr:rowOff>781050</xdr:rowOff>
    </xdr:to>
    <xdr:pic>
      <xdr:nvPicPr>
        <xdr:cNvPr id="1073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91025" y="1085850"/>
          <a:ext cx="16287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0"/>
  <sheetViews>
    <sheetView tabSelected="1" zoomScaleNormal="100" zoomScaleSheetLayoutView="90" workbookViewId="0">
      <selection activeCell="G9" sqref="G9"/>
    </sheetView>
  </sheetViews>
  <sheetFormatPr defaultColWidth="9" defaultRowHeight="15"/>
  <cols>
    <col min="1" max="1" width="20.85546875" customWidth="1"/>
    <col min="2" max="2" width="9.42578125" customWidth="1"/>
    <col min="3" max="3" width="8.7109375" customWidth="1"/>
    <col min="4" max="4" width="13.85546875" customWidth="1"/>
    <col min="5" max="5" width="13" customWidth="1"/>
    <col min="6" max="6" width="13.42578125" customWidth="1"/>
    <col min="7" max="8" width="14.7109375" customWidth="1"/>
    <col min="9" max="9" width="11.85546875" customWidth="1"/>
    <col min="10" max="10" width="15" customWidth="1"/>
    <col min="11" max="11" width="12.85546875" customWidth="1"/>
    <col min="12" max="12" width="11.85546875" customWidth="1"/>
    <col min="13" max="14" width="0" hidden="1" customWidth="1"/>
    <col min="15" max="15" width="11.5703125" customWidth="1"/>
  </cols>
  <sheetData>
    <row r="1" spans="1:16" ht="39" customHeight="1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3"/>
    </row>
    <row r="2" spans="1:16" ht="47.25">
      <c r="A2" s="5" t="s">
        <v>9</v>
      </c>
      <c r="B2" s="35" t="s">
        <v>16</v>
      </c>
      <c r="C2" s="36"/>
      <c r="D2" s="36"/>
      <c r="E2" s="36"/>
      <c r="F2" s="36"/>
      <c r="G2" s="36"/>
      <c r="H2" s="36"/>
      <c r="I2" s="36"/>
      <c r="J2" s="36"/>
      <c r="K2" s="37"/>
      <c r="L2" s="3"/>
    </row>
    <row r="3" spans="1:16" ht="149.25" customHeight="1">
      <c r="A3" s="6" t="s">
        <v>10</v>
      </c>
      <c r="B3" s="31" t="s">
        <v>12</v>
      </c>
      <c r="C3" s="31"/>
      <c r="D3" s="31"/>
      <c r="E3" s="31"/>
      <c r="F3" s="31"/>
      <c r="G3" s="31"/>
      <c r="H3" s="31"/>
      <c r="I3" s="31"/>
      <c r="J3" s="31"/>
      <c r="K3" s="31"/>
      <c r="L3" s="3"/>
      <c r="P3" s="9"/>
    </row>
    <row r="4" spans="1:16" ht="16.5" customHeight="1">
      <c r="A4" s="34" t="s">
        <v>4</v>
      </c>
      <c r="B4" s="47" t="s">
        <v>7</v>
      </c>
      <c r="C4" s="34" t="s">
        <v>8</v>
      </c>
      <c r="D4" s="34" t="s">
        <v>5</v>
      </c>
      <c r="E4" s="34"/>
      <c r="F4" s="34"/>
      <c r="G4" s="32" t="s">
        <v>0</v>
      </c>
      <c r="H4" s="41" t="s">
        <v>1</v>
      </c>
      <c r="I4" s="41" t="s">
        <v>2</v>
      </c>
      <c r="J4" s="44" t="s">
        <v>18</v>
      </c>
      <c r="K4" s="34" t="s">
        <v>19</v>
      </c>
      <c r="L4" s="48" t="s">
        <v>20</v>
      </c>
      <c r="O4" s="49" t="s">
        <v>19</v>
      </c>
    </row>
    <row r="5" spans="1:16" ht="93.75" customHeight="1">
      <c r="A5" s="34"/>
      <c r="B5" s="34"/>
      <c r="C5" s="34"/>
      <c r="D5" s="22" t="s">
        <v>26</v>
      </c>
      <c r="E5" s="22" t="s">
        <v>27</v>
      </c>
      <c r="F5" s="22" t="s">
        <v>28</v>
      </c>
      <c r="G5" s="33"/>
      <c r="H5" s="42"/>
      <c r="I5" s="42"/>
      <c r="J5" s="45"/>
      <c r="K5" s="34"/>
      <c r="L5" s="48"/>
      <c r="O5" s="49"/>
    </row>
    <row r="6" spans="1:16" ht="15.75">
      <c r="A6" s="25" t="s">
        <v>22</v>
      </c>
      <c r="B6" s="24" t="s">
        <v>14</v>
      </c>
      <c r="C6" s="24">
        <v>1</v>
      </c>
      <c r="D6" s="22">
        <v>9420.2199999999993</v>
      </c>
      <c r="E6" s="22">
        <v>11729.13</v>
      </c>
      <c r="F6" s="22">
        <v>11729.13</v>
      </c>
      <c r="G6" s="20">
        <f t="shared" ref="G6:G10" si="0">ROUND((D6+E6+F6)/3,2)</f>
        <v>10959.49</v>
      </c>
      <c r="H6" s="20">
        <f t="shared" ref="H6:H10" si="1">STDEV(D6:F6)</f>
        <v>1333.049810034626</v>
      </c>
      <c r="I6" s="7">
        <f t="shared" ref="I6:I10" si="2">H6/G6*100</f>
        <v>12.163429229230795</v>
      </c>
      <c r="J6" s="13">
        <f t="shared" ref="J6:J10" si="3">ROUND((D6+E6+F6)/3,2)</f>
        <v>10959.49</v>
      </c>
      <c r="K6" s="14">
        <f t="shared" ref="K6:K10" si="4">J6*C6</f>
        <v>10959.49</v>
      </c>
      <c r="L6" s="22">
        <v>9420.2199999999993</v>
      </c>
      <c r="O6" s="22">
        <f>C6*D6</f>
        <v>9420.2199999999993</v>
      </c>
    </row>
    <row r="7" spans="1:16" ht="15.75">
      <c r="A7" s="25" t="s">
        <v>23</v>
      </c>
      <c r="B7" s="25" t="s">
        <v>14</v>
      </c>
      <c r="C7" s="25">
        <v>1</v>
      </c>
      <c r="D7" s="22">
        <v>9681.3799999999992</v>
      </c>
      <c r="E7" s="22">
        <v>11997.89</v>
      </c>
      <c r="F7" s="22">
        <v>11997.89</v>
      </c>
      <c r="G7" s="20">
        <f t="shared" si="0"/>
        <v>11225.72</v>
      </c>
      <c r="H7" s="20">
        <f t="shared" si="1"/>
        <v>1337.4376720804673</v>
      </c>
      <c r="I7" s="7">
        <f t="shared" si="2"/>
        <v>11.914048026144135</v>
      </c>
      <c r="J7" s="13">
        <f t="shared" si="3"/>
        <v>11225.72</v>
      </c>
      <c r="K7" s="14">
        <f t="shared" si="4"/>
        <v>11225.72</v>
      </c>
      <c r="L7" s="22">
        <v>9681.3799999999992</v>
      </c>
      <c r="O7" s="22">
        <f t="shared" ref="O7:O10" si="5">C7*D7</f>
        <v>9681.3799999999992</v>
      </c>
    </row>
    <row r="8" spans="1:16" ht="15.75">
      <c r="A8" s="25" t="s">
        <v>24</v>
      </c>
      <c r="B8" s="25" t="s">
        <v>14</v>
      </c>
      <c r="C8" s="25">
        <v>1</v>
      </c>
      <c r="D8" s="22">
        <v>10072.620000000001</v>
      </c>
      <c r="E8" s="22">
        <v>13549.16</v>
      </c>
      <c r="F8" s="22">
        <v>13549.16</v>
      </c>
      <c r="G8" s="20">
        <f t="shared" si="0"/>
        <v>12390.31</v>
      </c>
      <c r="H8" s="20">
        <f t="shared" si="1"/>
        <v>2007.1813048485017</v>
      </c>
      <c r="I8" s="7">
        <f t="shared" si="2"/>
        <v>16.199605214465997</v>
      </c>
      <c r="J8" s="13">
        <f t="shared" si="3"/>
        <v>12390.31</v>
      </c>
      <c r="K8" s="14">
        <f t="shared" si="4"/>
        <v>12390.31</v>
      </c>
      <c r="L8" s="22">
        <v>10072.620000000001</v>
      </c>
      <c r="O8" s="22">
        <f t="shared" si="5"/>
        <v>10072.620000000001</v>
      </c>
    </row>
    <row r="9" spans="1:16" ht="15.75">
      <c r="A9" s="25" t="s">
        <v>17</v>
      </c>
      <c r="B9" s="24" t="s">
        <v>14</v>
      </c>
      <c r="C9" s="24">
        <v>1</v>
      </c>
      <c r="D9" s="22">
        <v>9327.49</v>
      </c>
      <c r="E9" s="22">
        <v>11964.55</v>
      </c>
      <c r="F9" s="22">
        <v>11964.55</v>
      </c>
      <c r="G9" s="20">
        <f t="shared" si="0"/>
        <v>11085.53</v>
      </c>
      <c r="H9" s="20">
        <f t="shared" si="1"/>
        <v>1522.5073008691977</v>
      </c>
      <c r="I9" s="7">
        <f t="shared" si="2"/>
        <v>13.734185924075778</v>
      </c>
      <c r="J9" s="13">
        <f t="shared" si="3"/>
        <v>11085.53</v>
      </c>
      <c r="K9" s="14">
        <f t="shared" si="4"/>
        <v>11085.53</v>
      </c>
      <c r="L9" s="22">
        <v>9327.49</v>
      </c>
      <c r="O9" s="22">
        <f t="shared" si="5"/>
        <v>9327.49</v>
      </c>
    </row>
    <row r="10" spans="1:16" ht="15.75">
      <c r="A10" s="25" t="s">
        <v>17</v>
      </c>
      <c r="B10" s="24" t="s">
        <v>14</v>
      </c>
      <c r="C10" s="24">
        <v>1</v>
      </c>
      <c r="D10" s="22">
        <v>9327.49</v>
      </c>
      <c r="E10" s="22">
        <v>11964.55</v>
      </c>
      <c r="F10" s="22">
        <v>11964.55</v>
      </c>
      <c r="G10" s="20">
        <f t="shared" si="0"/>
        <v>11085.53</v>
      </c>
      <c r="H10" s="20">
        <f t="shared" si="1"/>
        <v>1522.5073008691977</v>
      </c>
      <c r="I10" s="7">
        <f t="shared" si="2"/>
        <v>13.734185924075778</v>
      </c>
      <c r="J10" s="13">
        <f t="shared" si="3"/>
        <v>11085.53</v>
      </c>
      <c r="K10" s="14">
        <f t="shared" si="4"/>
        <v>11085.53</v>
      </c>
      <c r="L10" s="22">
        <v>9327.49</v>
      </c>
      <c r="O10" s="22">
        <f t="shared" si="5"/>
        <v>9327.49</v>
      </c>
    </row>
    <row r="11" spans="1:16" ht="15.75">
      <c r="A11" s="38" t="s">
        <v>6</v>
      </c>
      <c r="B11" s="39"/>
      <c r="C11" s="39"/>
      <c r="D11" s="39"/>
      <c r="E11" s="39"/>
      <c r="F11" s="39"/>
      <c r="G11" s="39"/>
      <c r="H11" s="39"/>
      <c r="I11" s="39"/>
      <c r="J11" s="40"/>
      <c r="K11" s="23">
        <f>SUM(K6:K10)</f>
        <v>56746.579999999994</v>
      </c>
      <c r="O11" s="26">
        <f>SUM(O6:O10)</f>
        <v>47829.2</v>
      </c>
    </row>
    <row r="12" spans="1:16" ht="15.75">
      <c r="A12" s="4"/>
      <c r="B12" s="4"/>
      <c r="C12" s="4"/>
      <c r="D12" s="4"/>
      <c r="E12" s="4"/>
      <c r="F12" s="4"/>
      <c r="G12" s="4"/>
      <c r="H12" s="4"/>
      <c r="I12" s="1"/>
      <c r="J12" s="1"/>
      <c r="K12" s="2"/>
    </row>
    <row r="13" spans="1:16" ht="15.75">
      <c r="A13" s="15" t="s">
        <v>11</v>
      </c>
      <c r="B13" s="16"/>
      <c r="C13" s="16"/>
      <c r="D13" s="16"/>
      <c r="E13" s="16"/>
      <c r="F13" s="16"/>
      <c r="G13" s="16"/>
      <c r="H13" s="16"/>
      <c r="I13" s="17"/>
      <c r="J13" s="18"/>
      <c r="K13" s="19"/>
    </row>
    <row r="14" spans="1:16" ht="15.75">
      <c r="A14" s="29" t="s">
        <v>25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6" ht="38.25" customHeight="1">
      <c r="A15" s="43" t="s">
        <v>13</v>
      </c>
      <c r="B15" s="43"/>
      <c r="C15" s="43"/>
      <c r="D15" s="43"/>
      <c r="E15" s="43"/>
      <c r="F15" s="43"/>
      <c r="G15" s="10"/>
      <c r="H15" s="46"/>
      <c r="I15" s="46"/>
      <c r="J15" s="46"/>
      <c r="K15" s="2"/>
    </row>
    <row r="16" spans="1:16" ht="15.75">
      <c r="A16" s="8"/>
      <c r="B16" s="3"/>
      <c r="C16" s="3"/>
      <c r="D16" s="1" t="s">
        <v>3</v>
      </c>
      <c r="E16" s="27" t="s">
        <v>21</v>
      </c>
      <c r="F16" s="27"/>
      <c r="G16" s="3"/>
      <c r="H16" s="3"/>
      <c r="I16" s="3"/>
      <c r="J16" s="3"/>
      <c r="K16" s="3"/>
    </row>
    <row r="17" spans="1:1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3"/>
      <c r="B18" s="3"/>
      <c r="C18" s="3"/>
      <c r="D18" s="3"/>
      <c r="E18" s="11"/>
      <c r="F18" s="3"/>
      <c r="G18" s="3"/>
      <c r="H18" s="3"/>
      <c r="I18" s="3"/>
      <c r="J18" s="3"/>
      <c r="K18" s="3"/>
    </row>
    <row r="19" spans="1:11">
      <c r="D19" s="12"/>
    </row>
    <row r="20" spans="1:11">
      <c r="F20" s="12"/>
    </row>
  </sheetData>
  <mergeCells count="19">
    <mergeCell ref="B4:B5"/>
    <mergeCell ref="L4:L5"/>
    <mergeCell ref="O4:O5"/>
    <mergeCell ref="E16:F16"/>
    <mergeCell ref="A1:K1"/>
    <mergeCell ref="A14:K14"/>
    <mergeCell ref="B3:K3"/>
    <mergeCell ref="G4:G5"/>
    <mergeCell ref="C4:C5"/>
    <mergeCell ref="D4:F4"/>
    <mergeCell ref="K4:K5"/>
    <mergeCell ref="B2:K2"/>
    <mergeCell ref="A11:J11"/>
    <mergeCell ref="H4:H5"/>
    <mergeCell ref="I4:I5"/>
    <mergeCell ref="A15:F15"/>
    <mergeCell ref="J4:J5"/>
    <mergeCell ref="H15:J15"/>
    <mergeCell ref="A4:A5"/>
  </mergeCells>
  <pageMargins left="0.23622047244094491" right="0.15748031496062992" top="1.1417322834645669" bottom="0.74803149606299213" header="0.31496062992125984" footer="0.31496062992125984"/>
  <pageSetup paperSize="9" scale="88" fitToHeight="0" orientation="landscape" r:id="rId1"/>
  <rowBreaks count="1" manualBreakCount="1">
    <brk id="1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" width="57.5703125" customWidth="1"/>
  </cols>
  <sheetData>
    <row r="1" spans="1:1">
      <c r="A1" s="21">
        <f>1000000/нмцк!K11</f>
        <v>17.622207364743392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boy&amp;ko</dc:creator>
  <cp:lastModifiedBy>бойко_еа</cp:lastModifiedBy>
  <cp:lastPrinted>2024-01-30T09:28:44Z</cp:lastPrinted>
  <dcterms:created xsi:type="dcterms:W3CDTF">2018-02-14T19:39:13Z</dcterms:created>
  <dcterms:modified xsi:type="dcterms:W3CDTF">2026-10-13T09:12:29Z</dcterms:modified>
</cp:coreProperties>
</file>