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user\Desktop\для востановления\685 Оказание морфологических услуг (гистологических, цитологических, иммуногистохимических, молекулярно-генетических исследований). \Новое 04.08.2026\"/>
    </mc:Choice>
  </mc:AlternateContent>
  <bookViews>
    <workbookView xWindow="0" yWindow="0" windowWidth="28800" windowHeight="12435"/>
  </bookViews>
  <sheets>
    <sheet name="Лист 1" sheetId="5" r:id="rId1"/>
  </sheets>
  <definedNames>
    <definedName name="_xlnm._FilterDatabase" localSheetId="0" hidden="1">'Лист 1'!$A$10:$M$13</definedName>
  </definedNames>
  <calcPr calcId="152511" refMode="R1C1"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1" i="5" l="1"/>
  <c r="J12" i="5"/>
  <c r="J13" i="5"/>
  <c r="J14" i="5"/>
  <c r="J15" i="5"/>
  <c r="J16" i="5"/>
  <c r="J17" i="5"/>
  <c r="J18" i="5"/>
  <c r="J19" i="5"/>
  <c r="J20" i="5"/>
  <c r="J21" i="5"/>
  <c r="J22" i="5"/>
  <c r="J23" i="5"/>
  <c r="J24" i="5"/>
  <c r="J25" i="5"/>
  <c r="J26" i="5"/>
  <c r="J27" i="5"/>
  <c r="J28" i="5"/>
  <c r="J29" i="5"/>
  <c r="J30" i="5"/>
  <c r="J31" i="5"/>
  <c r="J11" i="5"/>
  <c r="K25" i="5" l="1"/>
  <c r="K29" i="5"/>
  <c r="K17" i="5"/>
  <c r="K18" i="5"/>
  <c r="K19" i="5"/>
  <c r="K20" i="5"/>
  <c r="K21" i="5"/>
  <c r="K22" i="5"/>
  <c r="K23" i="5"/>
  <c r="K24" i="5"/>
  <c r="K26" i="5"/>
  <c r="K27" i="5"/>
  <c r="K28" i="5"/>
  <c r="K30" i="5"/>
  <c r="I31" i="5"/>
  <c r="L31" i="5"/>
  <c r="M31" i="5" s="1"/>
  <c r="I30" i="5"/>
  <c r="L30" i="5"/>
  <c r="M30" i="5" s="1"/>
  <c r="I29" i="5"/>
  <c r="L29" i="5"/>
  <c r="M29" i="5" s="1"/>
  <c r="I28" i="5"/>
  <c r="L28" i="5"/>
  <c r="M28" i="5" s="1"/>
  <c r="I27" i="5"/>
  <c r="L27" i="5"/>
  <c r="M27" i="5" s="1"/>
  <c r="I26" i="5"/>
  <c r="L26" i="5"/>
  <c r="M26" i="5" s="1"/>
  <c r="I25" i="5"/>
  <c r="L25" i="5"/>
  <c r="M25" i="5" s="1"/>
  <c r="I24" i="5"/>
  <c r="L24" i="5"/>
  <c r="M24" i="5" s="1"/>
  <c r="I23" i="5"/>
  <c r="L23" i="5"/>
  <c r="M23" i="5" s="1"/>
  <c r="I22" i="5"/>
  <c r="L22" i="5"/>
  <c r="M22" i="5" s="1"/>
  <c r="I21" i="5"/>
  <c r="L21" i="5"/>
  <c r="M21" i="5" s="1"/>
  <c r="I20" i="5"/>
  <c r="L20" i="5"/>
  <c r="M20" i="5" s="1"/>
  <c r="I19" i="5"/>
  <c r="L19" i="5"/>
  <c r="M19" i="5" s="1"/>
  <c r="I18" i="5"/>
  <c r="L18" i="5"/>
  <c r="M18" i="5" s="1"/>
  <c r="I17" i="5"/>
  <c r="L17" i="5"/>
  <c r="M17" i="5" s="1"/>
  <c r="K16" i="5" l="1"/>
  <c r="I14" i="5"/>
  <c r="I15" i="5"/>
  <c r="I16" i="5"/>
  <c r="K14" i="5"/>
  <c r="K15" i="5"/>
  <c r="L14" i="5"/>
  <c r="L15" i="5"/>
  <c r="M15" i="5" s="1"/>
  <c r="L16" i="5"/>
  <c r="M16" i="5" s="1"/>
  <c r="L11" i="5"/>
  <c r="M11" i="5" s="1"/>
  <c r="L12" i="5"/>
  <c r="K11" i="5"/>
  <c r="K12" i="5"/>
  <c r="I11" i="5"/>
  <c r="I12" i="5"/>
  <c r="K13" i="5"/>
  <c r="I13" i="5"/>
  <c r="L13" i="5"/>
  <c r="M13" i="5" s="1"/>
  <c r="K32" i="5" l="1"/>
  <c r="M14" i="5"/>
  <c r="M12" i="5"/>
</calcChain>
</file>

<file path=xl/sharedStrings.xml><?xml version="1.0" encoding="utf-8"?>
<sst xmlns="http://schemas.openxmlformats.org/spreadsheetml/2006/main" count="89" uniqueCount="37">
  <si>
    <t>№</t>
  </si>
  <si>
    <t>ОКПД2/КТРУ</t>
  </si>
  <si>
    <t>Единица измерения</t>
  </si>
  <si>
    <t>Кол-во</t>
  </si>
  <si>
    <t>Средняя цена (руб.)</t>
  </si>
  <si>
    <t>Сред. квадрат. Отклонение</t>
  </si>
  <si>
    <t xml:space="preserve">Коэффициент вариации                </t>
  </si>
  <si>
    <t>Характеристики объекта закупки</t>
  </si>
  <si>
    <t>Минимальная цена за единицу, руб.</t>
  </si>
  <si>
    <t>Наименование МИ</t>
  </si>
  <si>
    <t>Характеристики объекта закупки указаны в описании объекта закупки</t>
  </si>
  <si>
    <t>Используемый метод определения НМЦЕ с обоснованием</t>
  </si>
  <si>
    <t xml:space="preserve">Обоснование начальных цен единиц товара, услуги (работы), начальной суммы цен, максимального значения цены контракта. </t>
  </si>
  <si>
    <t>Оказание морфологических услуг (гистологических, цитологических, иммуногистохимических, молекулярно-генетических исследований).</t>
  </si>
  <si>
    <t>РАСЧЕТ НМЦЕ</t>
  </si>
  <si>
    <t xml:space="preserve">Расчет НМЦЕ (рын) произведен по формуле:
n - количество значений, используемых в расчете;
i - номер источника ценовой информации;
Цi - цена единицы товара                            </t>
  </si>
  <si>
    <t>Начальная цена единицы</t>
  </si>
  <si>
    <t>86.90.19.190-00000003</t>
  </si>
  <si>
    <t>86.90.19.190-00000002</t>
  </si>
  <si>
    <t>86.90.15.000-00000001</t>
  </si>
  <si>
    <t>86.90.15.000-00000005</t>
  </si>
  <si>
    <t>86.90.15.000</t>
  </si>
  <si>
    <t>Услуга по проведению прижизненных патолого-анатомических исследований</t>
  </si>
  <si>
    <t>Услуга по проведению цитологических исследований</t>
  </si>
  <si>
    <t>Молекулярно-генетическое исследование мутаций гена RET (экзоны 10,11,13-16 гена RET) в ткани опухоли (цитологический и гистологический материал).</t>
  </si>
  <si>
    <t>Молекулярно-генетический скрининг мутаций в цитологическом и гистологическом материале при папиллярной карциноме щитовидной железы (BRAF, TERT)</t>
  </si>
  <si>
    <t xml:space="preserve">Развернутое молекулярно-генетическое исследование онкогенных мутаций в цитологическом и гистологическом материале узлов щитовидной железы
BRAF- V600E; KRAS- кодон 12; KRAS- кодон 13; KRAS- кодон 61; NRAS- кодон 12; NRAS- кодон 13; NRAS- кодон 61; HRAS- кодон 12; HRAS- кодон 13; HRAS- кодон 61; RET/PTC1; RET/PTC3; PAX8/PPARγ; TERT.
</t>
  </si>
  <si>
    <t>усл. ед</t>
  </si>
  <si>
    <t>ИТОГО:</t>
  </si>
  <si>
    <t>Так как количество поставляемых товаров, объем подлежащих выполнению работ, оказанию услуг невозможно определить, в соответствии с ч. 24 ст. 22 Закона № 44-ФЗ, определены и обоснованы начальные цены единиц товара, работы, услуги, начальная сумма цен единиц, максимальное значение цены контракта. Начальные цены единиц товара, услуги (работы) определены методом сопоставимых рыночных цен(анализа рынка), который является приоритетным для определения и обоснования начальной(максимальной) цены контракта, цены контракта, заключаемого с единственным поставщиком(подрядчиком, исполнителем) (в соответствии с ч.6 ст.22 44 - ФЗ). С целью обеспечения эффективности осуществления закупок НМЦЕ определена в размере минимального значения цены товара (работы, услуги) в соответствии с (Письма Минфина России от 8.09.2017г. № 24-01-09/58179, от 11.09.2017г. № 24-01-10/58699, от 16.03.2020г. № 24-01-08/19862, от 28.07.2020г. № 24-01-07/66147).</t>
  </si>
  <si>
    <t xml:space="preserve">Максимальное значение цены контракта составляет 600 000,00 рублей. </t>
  </si>
  <si>
    <t>"Утверждаю»
                                                                      Врио главного врача ГБУЗ ЛО                                                                                                                                                                                       «Гатчинская КМБ»
Ю.М. Шишкин
«____»_____________ 202____года
Приложение 2 к извещению об осуществлении закупки</t>
  </si>
  <si>
    <t xml:space="preserve"> Вх. 6111 от 07.08.2026 Цена (руб)</t>
  </si>
  <si>
    <t xml:space="preserve"> Вх. 6110 от 07.08.2026 Цена (руб)</t>
  </si>
  <si>
    <t xml:space="preserve"> Вх. 6112 от 07.08.2026 Цена (руб)</t>
  </si>
  <si>
    <t>На основании проведенного анализа рынка и расчетов, начальная сумма цен единиц товара, услуги (работы) составляет: 157900,00 рублей.</t>
  </si>
  <si>
    <t>Исп Алексеева И.С.</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</si>
</sst>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 #\.##0.00_-;_-* &quot;-&quot;??_-;_-@_-"/>
    <numFmt numFmtId="165" formatCode="_-* #\ ##0.00_р_._-;\-* #\ ##0.00_р_._-;_-* \-??_р_._-;_-@_-"/>
    <numFmt numFmtId="166" formatCode="#\ ##0.00"/>
  </numFmts>
  <fonts count="16" x14ac:knownFonts="1">
    <font>
      <sz val="11"/>
      <color theme="1"/>
      <name val="Calibri"/>
      <charset val="204"/>
      <scheme val="minor"/>
    </font>
    <font>
      <sz val="11"/>
      <color theme="1"/>
      <name val="Times New Roman"/>
      <family val="1"/>
      <charset val="204"/>
    </font>
    <font>
      <sz val="10"/>
      <color theme="1"/>
      <name val="Times New Roman"/>
      <family val="1"/>
      <charset val="204"/>
    </font>
    <font>
      <sz val="9"/>
      <color theme="1"/>
      <name val="Times New Roman"/>
      <family val="1"/>
      <charset val="204"/>
    </font>
    <font>
      <sz val="10"/>
      <name val="Arial Cyr"/>
      <charset val="204"/>
    </font>
    <font>
      <sz val="11"/>
      <color rgb="FF000000"/>
      <name val="Calibri"/>
      <family val="2"/>
      <charset val="204"/>
    </font>
    <font>
      <sz val="11"/>
      <color theme="1"/>
      <name val="Calibri"/>
      <family val="2"/>
      <charset val="204"/>
      <scheme val="minor"/>
    </font>
    <font>
      <sz val="10"/>
      <color rgb="FF000000"/>
      <name val="Times New Roman"/>
      <family val="1"/>
      <charset val="204"/>
    </font>
    <font>
      <sz val="9"/>
      <color theme="1"/>
      <name val="Times New Roman"/>
      <family val="1"/>
      <charset val="204"/>
    </font>
    <font>
      <sz val="10"/>
      <color theme="1"/>
      <name val="Times New Roman"/>
      <family val="1"/>
      <charset val="204"/>
    </font>
    <font>
      <sz val="9"/>
      <name val="Times New Roman"/>
      <family val="1"/>
      <charset val="204"/>
    </font>
    <font>
      <sz val="9"/>
      <color indexed="8"/>
      <name val="Times New Roman"/>
      <family val="1"/>
      <charset val="204"/>
    </font>
    <font>
      <sz val="9"/>
      <color rgb="FF000000"/>
      <name val="Times New Roman"/>
      <family val="1"/>
      <charset val="204"/>
    </font>
    <font>
      <sz val="14"/>
      <color rgb="FF000000"/>
      <name val="Times New Roman"/>
      <family val="1"/>
      <charset val="204"/>
    </font>
    <font>
      <sz val="10"/>
      <color rgb="FF000000"/>
      <name val="Times New Roman"/>
      <family val="1"/>
      <charset val="204"/>
    </font>
    <font>
      <sz val="8"/>
      <color theme="1"/>
      <name val="Times New Roman"/>
      <family val="1"/>
      <charset val="204"/>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s>
  <cellStyleXfs count="8">
    <xf numFmtId="0" fontId="0" fillId="0" borderId="0"/>
    <xf numFmtId="164" fontId="6" fillId="0" borderId="0" applyFont="0" applyFill="0" applyBorder="0" applyAlignment="0" applyProtection="0">
      <alignment vertical="center"/>
    </xf>
    <xf numFmtId="0" fontId="4" fillId="0" borderId="0"/>
    <xf numFmtId="0" fontId="6" fillId="0" borderId="0"/>
    <xf numFmtId="165" fontId="5" fillId="0" borderId="0" applyBorder="0" applyProtection="0"/>
    <xf numFmtId="165" fontId="5" fillId="0" borderId="0" applyBorder="0" applyProtection="0"/>
    <xf numFmtId="165" fontId="5" fillId="0" borderId="0" applyBorder="0" applyProtection="0"/>
    <xf numFmtId="0" fontId="5" fillId="0" borderId="0"/>
  </cellStyleXfs>
  <cellXfs count="52">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vertical="top" wrapText="1"/>
    </xf>
    <xf numFmtId="0" fontId="0" fillId="2" borderId="0" xfId="0" applyFill="1" applyAlignment="1">
      <alignment horizontal="center" wrapText="1"/>
    </xf>
    <xf numFmtId="0" fontId="10" fillId="0" borderId="2" xfId="0" applyFont="1" applyBorder="1" applyAlignment="1">
      <alignment horizontal="center" vertical="top" wrapText="1"/>
    </xf>
    <xf numFmtId="0" fontId="10" fillId="0" borderId="1" xfId="0" applyFont="1" applyBorder="1" applyAlignment="1">
      <alignment horizontal="center" vertical="top" wrapText="1"/>
    </xf>
    <xf numFmtId="166" fontId="10" fillId="2" borderId="1" xfId="1" applyNumberFormat="1" applyFont="1" applyFill="1" applyBorder="1" applyAlignment="1">
      <alignment horizontal="center" vertical="top" wrapText="1"/>
    </xf>
    <xf numFmtId="166" fontId="10" fillId="0" borderId="1" xfId="1" applyNumberFormat="1" applyFont="1" applyBorder="1" applyAlignment="1">
      <alignment horizontal="center" vertical="top" wrapText="1"/>
    </xf>
    <xf numFmtId="166" fontId="11" fillId="2" borderId="1" xfId="1" applyNumberFormat="1" applyFont="1" applyFill="1" applyBorder="1" applyAlignment="1" applyProtection="1">
      <alignment horizontal="center" vertical="center" wrapText="1"/>
    </xf>
    <xf numFmtId="166" fontId="11" fillId="0" borderId="1" xfId="1" applyNumberFormat="1" applyFont="1" applyBorder="1" applyAlignment="1" applyProtection="1">
      <alignment horizontal="center" vertical="center" wrapText="1"/>
    </xf>
    <xf numFmtId="166" fontId="11" fillId="2" borderId="5" xfId="1" applyNumberFormat="1" applyFont="1" applyFill="1" applyBorder="1" applyAlignment="1" applyProtection="1">
      <alignment horizontal="center" vertical="center" wrapText="1"/>
    </xf>
    <xf numFmtId="0" fontId="10" fillId="0" borderId="5" xfId="0" applyFont="1" applyBorder="1" applyAlignment="1">
      <alignment horizontal="center" vertical="top" wrapText="1"/>
    </xf>
    <xf numFmtId="0" fontId="10" fillId="0" borderId="2" xfId="0" applyFont="1" applyBorder="1" applyAlignment="1">
      <alignment horizontal="left" vertical="top"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 xfId="0" applyFont="1" applyFill="1" applyBorder="1" applyAlignment="1">
      <alignment horizontal="center" vertical="top" wrapText="1"/>
    </xf>
    <xf numFmtId="0" fontId="10" fillId="0" borderId="0" xfId="0" applyFont="1" applyBorder="1" applyAlignment="1">
      <alignment horizontal="center" vertical="top" wrapText="1"/>
    </xf>
    <xf numFmtId="0" fontId="10" fillId="0" borderId="0" xfId="0" applyFont="1" applyBorder="1" applyAlignment="1">
      <alignment horizontal="center" vertical="center" wrapText="1"/>
    </xf>
    <xf numFmtId="166" fontId="11" fillId="2" borderId="0" xfId="1" applyNumberFormat="1" applyFont="1" applyFill="1" applyBorder="1" applyAlignment="1" applyProtection="1">
      <alignment horizontal="center" vertical="center" wrapText="1"/>
    </xf>
    <xf numFmtId="4" fontId="11" fillId="3" borderId="6" xfId="0" applyNumberFormat="1" applyFont="1" applyFill="1" applyBorder="1" applyAlignment="1">
      <alignment horizontal="center" vertical="center"/>
    </xf>
    <xf numFmtId="4" fontId="11" fillId="0" borderId="5" xfId="0" applyNumberFormat="1" applyFont="1" applyFill="1" applyBorder="1" applyAlignment="1">
      <alignment horizontal="center" vertical="center"/>
    </xf>
    <xf numFmtId="166" fontId="3" fillId="0" borderId="1" xfId="1" applyNumberFormat="1" applyFont="1" applyBorder="1" applyAlignment="1">
      <alignment horizontal="center" vertical="center" wrapText="1"/>
    </xf>
    <xf numFmtId="166" fontId="3" fillId="2" borderId="1" xfId="1"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4" fontId="11" fillId="3" borderId="5" xfId="0" applyNumberFormat="1" applyFont="1" applyFill="1" applyBorder="1" applyAlignment="1">
      <alignment horizontal="center" vertical="center"/>
    </xf>
    <xf numFmtId="0" fontId="3" fillId="0" borderId="5" xfId="0" applyFont="1" applyFill="1" applyBorder="1" applyAlignment="1">
      <alignment horizontal="center" vertical="center" wrapText="1"/>
    </xf>
    <xf numFmtId="166" fontId="3" fillId="0" borderId="5" xfId="1" applyNumberFormat="1" applyFont="1" applyBorder="1" applyAlignment="1">
      <alignment horizontal="center" vertical="center" wrapText="1"/>
    </xf>
    <xf numFmtId="166" fontId="3" fillId="2" borderId="5" xfId="1" applyNumberFormat="1" applyFont="1" applyFill="1" applyBorder="1" applyAlignment="1">
      <alignment horizontal="center" vertical="center" wrapText="1"/>
    </xf>
    <xf numFmtId="0" fontId="11" fillId="0" borderId="5" xfId="0" applyFont="1" applyBorder="1" applyAlignment="1">
      <alignment horizontal="left" vertical="top" wrapText="1"/>
    </xf>
    <xf numFmtId="0" fontId="11" fillId="0" borderId="0" xfId="0" applyFont="1" applyBorder="1" applyAlignment="1">
      <alignment horizontal="left" vertical="top" wrapText="1"/>
    </xf>
    <xf numFmtId="0" fontId="3" fillId="0" borderId="0" xfId="0" applyFont="1" applyFill="1" applyBorder="1" applyAlignment="1">
      <alignment horizontal="center" vertical="center" wrapText="1"/>
    </xf>
    <xf numFmtId="4" fontId="11" fillId="3" borderId="0" xfId="0" applyNumberFormat="1" applyFont="1" applyFill="1" applyBorder="1" applyAlignment="1">
      <alignment horizontal="center" vertical="center"/>
    </xf>
    <xf numFmtId="4" fontId="11" fillId="0" borderId="0" xfId="0" applyNumberFormat="1" applyFont="1" applyFill="1" applyBorder="1" applyAlignment="1">
      <alignment horizontal="center" vertical="center"/>
    </xf>
    <xf numFmtId="166" fontId="11" fillId="0" borderId="0" xfId="1" applyNumberFormat="1" applyFont="1" applyBorder="1" applyAlignment="1" applyProtection="1">
      <alignment horizontal="center" vertical="center" wrapText="1"/>
    </xf>
    <xf numFmtId="166" fontId="3" fillId="0" borderId="0" xfId="1" applyNumberFormat="1" applyFont="1" applyBorder="1" applyAlignment="1">
      <alignment horizontal="center" vertical="center" wrapText="1"/>
    </xf>
    <xf numFmtId="166" fontId="3" fillId="2" borderId="0" xfId="1" applyNumberFormat="1" applyFont="1" applyFill="1" applyBorder="1" applyAlignment="1">
      <alignment horizontal="center" vertical="center" wrapText="1"/>
    </xf>
    <xf numFmtId="0" fontId="2" fillId="0" borderId="0" xfId="0" applyFont="1" applyAlignment="1">
      <alignment horizontal="center" wrapText="1"/>
    </xf>
    <xf numFmtId="2" fontId="12" fillId="0" borderId="0" xfId="0" applyNumberFormat="1" applyFont="1" applyFill="1" applyBorder="1" applyAlignment="1">
      <alignment horizontal="right" vertical="top" wrapText="1"/>
    </xf>
    <xf numFmtId="0" fontId="3" fillId="0" borderId="0" xfId="0" applyFont="1" applyAlignment="1">
      <alignment horizontal="center" wrapText="1"/>
    </xf>
    <xf numFmtId="0" fontId="1" fillId="0" borderId="0" xfId="0" applyFont="1" applyFill="1" applyAlignment="1">
      <alignment horizontal="center" wrapText="1"/>
    </xf>
    <xf numFmtId="0" fontId="13" fillId="0" borderId="0" xfId="0" applyFont="1" applyFill="1" applyBorder="1" applyAlignment="1">
      <alignment horizontal="center" wrapText="1"/>
    </xf>
    <xf numFmtId="0" fontId="7" fillId="0" borderId="1"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3" fillId="0" borderId="4" xfId="0" applyFont="1" applyBorder="1" applyAlignment="1">
      <alignment horizontal="left" wrapText="1"/>
    </xf>
    <xf numFmtId="0" fontId="3" fillId="0" borderId="0" xfId="0" applyFont="1" applyAlignment="1">
      <alignment horizontal="left" wrapText="1"/>
    </xf>
    <xf numFmtId="0" fontId="3" fillId="0" borderId="4" xfId="0" applyFont="1" applyBorder="1" applyAlignment="1">
      <alignment horizontal="center" vertical="top" wrapText="1"/>
    </xf>
    <xf numFmtId="0" fontId="8" fillId="0" borderId="0" xfId="0" applyFont="1" applyBorder="1" applyAlignment="1">
      <alignment horizontal="center" vertical="top" wrapText="1"/>
    </xf>
    <xf numFmtId="0" fontId="9" fillId="0" borderId="0" xfId="0" applyFont="1" applyAlignment="1">
      <alignment horizontal="center" wrapText="1"/>
    </xf>
    <xf numFmtId="0" fontId="15" fillId="0" borderId="0" xfId="0" applyFont="1" applyAlignment="1">
      <alignment horizontal="left" vertical="center" wrapText="1"/>
    </xf>
    <xf numFmtId="0" fontId="15" fillId="0" borderId="7" xfId="0" applyFont="1" applyBorder="1" applyAlignment="1">
      <alignment horizontal="left" vertical="center" wrapText="1"/>
    </xf>
  </cellXfs>
  <cellStyles count="8">
    <cellStyle name="Обычный" xfId="0" builtinId="0"/>
    <cellStyle name="Обычный 2" xfId="2"/>
    <cellStyle name="Обычный 3" xfId="3"/>
    <cellStyle name="Обычный 7" xfId="7"/>
    <cellStyle name="Пояснение 16" xfId="4"/>
    <cellStyle name="Пояснение 17" xfId="6"/>
    <cellStyle name="Пояснение 17 11" xfId="5"/>
    <cellStyle name="Финансовый" xfId="1" builtinId="3"/>
  </cellStyles>
  <dxfs count="0"/>
  <tableStyles count="0" defaultTableStyle="TableStyleMedium2" defaultPivotStyle="PivotStyleMedium9"/>
  <colors>
    <mruColors>
      <color rgb="FFFFFFFF"/>
      <color rgb="FFD9D9D9"/>
      <color rgb="FF60497A"/>
      <color rgb="FFBFBFBF"/>
      <color rgb="FFE6B8B7"/>
      <color rgb="FFD8E4BC"/>
      <color rgb="FFC4D79B"/>
      <color rgb="FFCCECFF"/>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11</xdr:col>
      <xdr:colOff>66350</xdr:colOff>
      <xdr:row>9</xdr:row>
      <xdr:rowOff>387749</xdr:rowOff>
    </xdr:from>
    <xdr:to>
      <xdr:col>12</xdr:col>
      <xdr:colOff>38101</xdr:colOff>
      <xdr:row>9</xdr:row>
      <xdr:rowOff>847725</xdr:rowOff>
    </xdr:to>
    <xdr:pic>
      <xdr:nvPicPr>
        <xdr:cNvPr id="3" name="Рисунок 2"/>
        <xdr:cNvPicPr>
          <a:picLocks noChangeAspect="1"/>
        </xdr:cNvPicPr>
      </xdr:nvPicPr>
      <xdr:blipFill>
        <a:blip xmlns:r="http://schemas.openxmlformats.org/officeDocument/2006/relationships" r:embed="rId1"/>
        <a:stretch>
          <a:fillRect/>
        </a:stretch>
      </xdr:blipFill>
      <xdr:spPr>
        <a:xfrm>
          <a:off x="9324650" y="387749"/>
          <a:ext cx="914726" cy="459976"/>
        </a:xfrm>
        <a:prstGeom prst="rect">
          <a:avLst/>
        </a:prstGeom>
      </xdr:spPr>
    </xdr:pic>
    <xdr:clientData/>
  </xdr:twoCellAnchor>
  <xdr:twoCellAnchor editAs="oneCell">
    <xdr:from>
      <xdr:col>12</xdr:col>
      <xdr:colOff>76825</xdr:colOff>
      <xdr:row>9</xdr:row>
      <xdr:rowOff>409575</xdr:rowOff>
    </xdr:from>
    <xdr:to>
      <xdr:col>12</xdr:col>
      <xdr:colOff>447675</xdr:colOff>
      <xdr:row>9</xdr:row>
      <xdr:rowOff>714375</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9173200" y="5334000"/>
          <a:ext cx="370850" cy="304800"/>
        </a:xfrm>
        <a:prstGeom prst="rect">
          <a:avLst/>
        </a:prstGeom>
      </xdr:spPr>
    </xdr:pic>
    <xdr:clientData/>
  </xdr:twoCellAnchor>
  <xdr:twoCellAnchor editAs="oneCell">
    <xdr:from>
      <xdr:col>0</xdr:col>
      <xdr:colOff>257175</xdr:colOff>
      <xdr:row>7</xdr:row>
      <xdr:rowOff>209550</xdr:rowOff>
    </xdr:from>
    <xdr:to>
      <xdr:col>1</xdr:col>
      <xdr:colOff>1006475</xdr:colOff>
      <xdr:row>8</xdr:row>
      <xdr:rowOff>352425</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257175" y="3457575"/>
          <a:ext cx="1092200" cy="419100"/>
        </a:xfrm>
        <a:prstGeom prst="rect">
          <a:avLst/>
        </a:prstGeom>
      </xdr:spPr>
    </xdr:pic>
    <xdr:clientData/>
  </xdr:twoCellAnchor>
  <xdr:twoCellAnchor editAs="oneCell">
    <xdr:from>
      <xdr:col>10</xdr:col>
      <xdr:colOff>67067</xdr:colOff>
      <xdr:row>9</xdr:row>
      <xdr:rowOff>485776</xdr:rowOff>
    </xdr:from>
    <xdr:to>
      <xdr:col>10</xdr:col>
      <xdr:colOff>803536</xdr:colOff>
      <xdr:row>9</xdr:row>
      <xdr:rowOff>771526</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7325117" y="4829176"/>
          <a:ext cx="736469" cy="285750"/>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5"/>
  <sheetViews>
    <sheetView tabSelected="1" topLeftCell="A28" workbookViewId="0">
      <selection activeCell="B40" sqref="B40"/>
    </sheetView>
  </sheetViews>
  <sheetFormatPr defaultRowHeight="15" x14ac:dyDescent="0.25"/>
  <cols>
    <col min="1" max="1" width="5.140625" style="1" customWidth="1"/>
    <col min="2" max="2" width="25.5703125" style="1" customWidth="1"/>
    <col min="3" max="3" width="18" style="2" customWidth="1"/>
    <col min="4" max="4" width="7.85546875" style="2" customWidth="1"/>
    <col min="5" max="5" width="5.85546875" style="2" customWidth="1"/>
    <col min="6" max="6" width="10.85546875" style="4" customWidth="1"/>
    <col min="7" max="7" width="10.42578125" style="4" customWidth="1"/>
    <col min="8" max="8" width="10.85546875" style="4" customWidth="1"/>
    <col min="9" max="9" width="10.7109375" style="4" customWidth="1"/>
    <col min="10" max="10" width="11.5703125" style="4" customWidth="1"/>
    <col min="11" max="11" width="12.5703125" style="2" customWidth="1"/>
    <col min="12" max="12" width="14.140625" style="2" bestFit="1" customWidth="1"/>
    <col min="13" max="13" width="8.85546875" style="4" customWidth="1"/>
    <col min="14" max="16384" width="9.140625" style="1"/>
  </cols>
  <sheetData>
    <row r="1" spans="1:13" ht="71.25" customHeight="1" x14ac:dyDescent="0.25">
      <c r="I1" s="38" t="s">
        <v>31</v>
      </c>
      <c r="J1" s="38"/>
      <c r="K1" s="38"/>
      <c r="L1" s="38"/>
      <c r="M1" s="38"/>
    </row>
    <row r="2" spans="1:13" ht="35.25" customHeight="1" x14ac:dyDescent="0.3">
      <c r="A2" s="41" t="s">
        <v>12</v>
      </c>
      <c r="B2" s="41"/>
      <c r="C2" s="41"/>
      <c r="D2" s="41"/>
      <c r="E2" s="41"/>
      <c r="F2" s="41"/>
      <c r="G2" s="41"/>
      <c r="H2" s="41"/>
      <c r="I2" s="41"/>
      <c r="J2" s="41"/>
      <c r="K2" s="41"/>
      <c r="L2" s="41"/>
      <c r="M2" s="41"/>
    </row>
    <row r="3" spans="1:13" ht="20.25" customHeight="1" x14ac:dyDescent="0.25">
      <c r="A3" s="40" t="s">
        <v>13</v>
      </c>
      <c r="B3" s="40"/>
      <c r="C3" s="40"/>
      <c r="D3" s="40"/>
      <c r="E3" s="40"/>
      <c r="F3" s="40"/>
      <c r="G3" s="40"/>
      <c r="H3" s="40"/>
      <c r="I3" s="40"/>
      <c r="J3" s="40"/>
      <c r="K3" s="40"/>
      <c r="L3" s="40"/>
      <c r="M3" s="40"/>
    </row>
    <row r="4" spans="1:13" ht="21.75" customHeight="1" x14ac:dyDescent="0.25">
      <c r="A4" s="42" t="s">
        <v>7</v>
      </c>
      <c r="B4" s="43"/>
      <c r="C4" s="45" t="s">
        <v>10</v>
      </c>
      <c r="D4" s="46"/>
      <c r="E4" s="46"/>
      <c r="F4" s="46"/>
      <c r="G4" s="46"/>
      <c r="H4" s="46"/>
      <c r="I4" s="46"/>
      <c r="J4" s="46"/>
      <c r="K4" s="46"/>
      <c r="L4" s="46"/>
      <c r="M4" s="46"/>
    </row>
    <row r="5" spans="1:13" ht="84" customHeight="1" x14ac:dyDescent="0.25">
      <c r="A5" s="44" t="s">
        <v>11</v>
      </c>
      <c r="B5" s="44"/>
      <c r="C5" s="47" t="s">
        <v>29</v>
      </c>
      <c r="D5" s="48"/>
      <c r="E5" s="48"/>
      <c r="F5" s="48"/>
      <c r="G5" s="48"/>
      <c r="H5" s="48"/>
      <c r="I5" s="48"/>
      <c r="J5" s="48"/>
      <c r="K5" s="48"/>
      <c r="L5" s="48"/>
      <c r="M5" s="48"/>
    </row>
    <row r="6" spans="1:13" ht="9" customHeight="1" x14ac:dyDescent="0.25"/>
    <row r="7" spans="1:13" ht="14.25" customHeight="1" x14ac:dyDescent="0.25">
      <c r="A7" s="37" t="s">
        <v>14</v>
      </c>
      <c r="B7" s="49"/>
      <c r="C7" s="49"/>
      <c r="D7" s="49"/>
      <c r="E7" s="49"/>
      <c r="F7" s="49"/>
      <c r="G7" s="49"/>
      <c r="H7" s="49"/>
      <c r="I7" s="49"/>
      <c r="J7" s="49"/>
      <c r="K7" s="49"/>
      <c r="L7" s="49"/>
      <c r="M7" s="49"/>
    </row>
    <row r="8" spans="1:13" ht="21.75" customHeight="1" x14ac:dyDescent="0.25">
      <c r="A8" s="50" t="s">
        <v>15</v>
      </c>
      <c r="B8" s="50"/>
      <c r="C8" s="50"/>
      <c r="D8" s="50"/>
      <c r="E8" s="50"/>
      <c r="F8" s="50"/>
      <c r="G8" s="50"/>
      <c r="H8" s="50"/>
      <c r="I8" s="50"/>
      <c r="J8" s="50"/>
      <c r="K8" s="50"/>
      <c r="L8" s="50"/>
      <c r="M8" s="50"/>
    </row>
    <row r="9" spans="1:13" ht="64.5" customHeight="1" x14ac:dyDescent="0.25">
      <c r="A9" s="51"/>
      <c r="B9" s="51"/>
      <c r="C9" s="51"/>
      <c r="D9" s="51"/>
      <c r="E9" s="51"/>
      <c r="F9" s="51"/>
      <c r="G9" s="51"/>
      <c r="H9" s="51"/>
      <c r="I9" s="51"/>
      <c r="J9" s="51"/>
      <c r="K9" s="51"/>
      <c r="L9" s="51"/>
      <c r="M9" s="51"/>
    </row>
    <row r="10" spans="1:13" s="3" customFormat="1" ht="69.75" customHeight="1" x14ac:dyDescent="0.25">
      <c r="A10" s="6" t="s">
        <v>0</v>
      </c>
      <c r="B10" s="5" t="s">
        <v>9</v>
      </c>
      <c r="C10" s="6" t="s">
        <v>1</v>
      </c>
      <c r="D10" s="6" t="s">
        <v>2</v>
      </c>
      <c r="E10" s="6" t="s">
        <v>3</v>
      </c>
      <c r="F10" s="16" t="s">
        <v>32</v>
      </c>
      <c r="G10" s="16" t="s">
        <v>33</v>
      </c>
      <c r="H10" s="16" t="s">
        <v>34</v>
      </c>
      <c r="I10" s="7" t="s">
        <v>4</v>
      </c>
      <c r="J10" s="7" t="s">
        <v>8</v>
      </c>
      <c r="K10" s="8" t="s">
        <v>16</v>
      </c>
      <c r="L10" s="8" t="s">
        <v>5</v>
      </c>
      <c r="M10" s="7" t="s">
        <v>6</v>
      </c>
    </row>
    <row r="11" spans="1:13" s="3" customFormat="1" ht="36" x14ac:dyDescent="0.25">
      <c r="A11" s="12">
        <v>1</v>
      </c>
      <c r="B11" s="13" t="s">
        <v>22</v>
      </c>
      <c r="C11" s="14" t="s">
        <v>17</v>
      </c>
      <c r="D11" s="15" t="s">
        <v>27</v>
      </c>
      <c r="E11" s="15">
        <v>1</v>
      </c>
      <c r="F11" s="20">
        <v>2600</v>
      </c>
      <c r="G11" s="21">
        <v>2500</v>
      </c>
      <c r="H11" s="21">
        <v>2600</v>
      </c>
      <c r="I11" s="9">
        <f t="shared" ref="I11:I31" si="0">(F11+G11+H11)/3</f>
        <v>2566.67</v>
      </c>
      <c r="J11" s="11">
        <f>G11*1</f>
        <v>2500</v>
      </c>
      <c r="K11" s="10">
        <f t="shared" ref="K11:K12" si="1">J11*E11</f>
        <v>2500</v>
      </c>
      <c r="L11" s="22">
        <f t="shared" ref="L11:L31" si="2">STDEV(F11:H11)</f>
        <v>57.74</v>
      </c>
      <c r="M11" s="23">
        <f t="shared" ref="M11:M31" si="3">L11/I11*100</f>
        <v>2.25</v>
      </c>
    </row>
    <row r="12" spans="1:13" s="3" customFormat="1" ht="36" x14ac:dyDescent="0.25">
      <c r="A12" s="12">
        <v>2</v>
      </c>
      <c r="B12" s="13" t="s">
        <v>22</v>
      </c>
      <c r="C12" s="14" t="s">
        <v>18</v>
      </c>
      <c r="D12" s="15" t="s">
        <v>27</v>
      </c>
      <c r="E12" s="15">
        <v>1</v>
      </c>
      <c r="F12" s="20">
        <v>28000</v>
      </c>
      <c r="G12" s="21">
        <v>26500</v>
      </c>
      <c r="H12" s="21">
        <v>27000</v>
      </c>
      <c r="I12" s="9">
        <f t="shared" si="0"/>
        <v>27166.67</v>
      </c>
      <c r="J12" s="11">
        <f t="shared" ref="J12:J31" si="4">G12*1</f>
        <v>26500</v>
      </c>
      <c r="K12" s="10">
        <f t="shared" si="1"/>
        <v>26500</v>
      </c>
      <c r="L12" s="22">
        <f t="shared" si="2"/>
        <v>763.76</v>
      </c>
      <c r="M12" s="23">
        <f t="shared" si="3"/>
        <v>2.81</v>
      </c>
    </row>
    <row r="13" spans="1:13" ht="36" x14ac:dyDescent="0.25">
      <c r="A13" s="12">
        <v>3</v>
      </c>
      <c r="B13" s="13" t="s">
        <v>22</v>
      </c>
      <c r="C13" s="14" t="s">
        <v>18</v>
      </c>
      <c r="D13" s="24" t="s">
        <v>27</v>
      </c>
      <c r="E13" s="15">
        <v>1</v>
      </c>
      <c r="F13" s="20">
        <v>26000</v>
      </c>
      <c r="G13" s="21">
        <v>24500</v>
      </c>
      <c r="H13" s="21">
        <v>25000</v>
      </c>
      <c r="I13" s="9">
        <f t="shared" si="0"/>
        <v>25166.67</v>
      </c>
      <c r="J13" s="11">
        <f t="shared" si="4"/>
        <v>24500</v>
      </c>
      <c r="K13" s="10">
        <f>J13*E13</f>
        <v>24500</v>
      </c>
      <c r="L13" s="22">
        <f t="shared" si="2"/>
        <v>763.76</v>
      </c>
      <c r="M13" s="23">
        <f t="shared" si="3"/>
        <v>3.03</v>
      </c>
    </row>
    <row r="14" spans="1:13" ht="36" x14ac:dyDescent="0.25">
      <c r="A14" s="12">
        <v>4</v>
      </c>
      <c r="B14" s="13" t="s">
        <v>22</v>
      </c>
      <c r="C14" s="14" t="s">
        <v>18</v>
      </c>
      <c r="D14" s="24" t="s">
        <v>27</v>
      </c>
      <c r="E14" s="15">
        <v>1</v>
      </c>
      <c r="F14" s="25">
        <v>6000</v>
      </c>
      <c r="G14" s="21">
        <v>5800</v>
      </c>
      <c r="H14" s="21">
        <v>6000</v>
      </c>
      <c r="I14" s="9">
        <f t="shared" si="0"/>
        <v>5933.33</v>
      </c>
      <c r="J14" s="11">
        <f t="shared" si="4"/>
        <v>5800</v>
      </c>
      <c r="K14" s="10">
        <f t="shared" ref="K14:K30" si="5">J14*E14</f>
        <v>5800</v>
      </c>
      <c r="L14" s="22">
        <f t="shared" si="2"/>
        <v>115.47</v>
      </c>
      <c r="M14" s="23">
        <f t="shared" si="3"/>
        <v>1.95</v>
      </c>
    </row>
    <row r="15" spans="1:13" ht="36" x14ac:dyDescent="0.25">
      <c r="A15" s="12">
        <v>5</v>
      </c>
      <c r="B15" s="13" t="s">
        <v>22</v>
      </c>
      <c r="C15" s="14" t="s">
        <v>18</v>
      </c>
      <c r="D15" s="24" t="s">
        <v>27</v>
      </c>
      <c r="E15" s="15">
        <v>1</v>
      </c>
      <c r="F15" s="25">
        <v>2700</v>
      </c>
      <c r="G15" s="21">
        <v>2500</v>
      </c>
      <c r="H15" s="21">
        <v>2500</v>
      </c>
      <c r="I15" s="9">
        <f t="shared" si="0"/>
        <v>2566.67</v>
      </c>
      <c r="J15" s="11">
        <f t="shared" si="4"/>
        <v>2500</v>
      </c>
      <c r="K15" s="10">
        <f t="shared" si="5"/>
        <v>2500</v>
      </c>
      <c r="L15" s="22">
        <f t="shared" si="2"/>
        <v>115.47</v>
      </c>
      <c r="M15" s="23">
        <f t="shared" si="3"/>
        <v>4.5</v>
      </c>
    </row>
    <row r="16" spans="1:13" ht="36" x14ac:dyDescent="0.25">
      <c r="A16" s="12">
        <v>6</v>
      </c>
      <c r="B16" s="13" t="s">
        <v>22</v>
      </c>
      <c r="C16" s="14" t="s">
        <v>18</v>
      </c>
      <c r="D16" s="24" t="s">
        <v>27</v>
      </c>
      <c r="E16" s="15">
        <v>1</v>
      </c>
      <c r="F16" s="25">
        <v>2800</v>
      </c>
      <c r="G16" s="21">
        <v>2500</v>
      </c>
      <c r="H16" s="21">
        <v>2800</v>
      </c>
      <c r="I16" s="11">
        <f t="shared" si="0"/>
        <v>2700</v>
      </c>
      <c r="J16" s="11">
        <f t="shared" si="4"/>
        <v>2500</v>
      </c>
      <c r="K16" s="10">
        <f t="shared" si="5"/>
        <v>2500</v>
      </c>
      <c r="L16" s="22">
        <f t="shared" si="2"/>
        <v>173.21</v>
      </c>
      <c r="M16" s="23">
        <f t="shared" si="3"/>
        <v>6.42</v>
      </c>
    </row>
    <row r="17" spans="1:13" ht="36" x14ac:dyDescent="0.25">
      <c r="A17" s="12">
        <v>7</v>
      </c>
      <c r="B17" s="13" t="s">
        <v>22</v>
      </c>
      <c r="C17" s="14" t="s">
        <v>18</v>
      </c>
      <c r="D17" s="26" t="s">
        <v>27</v>
      </c>
      <c r="E17" s="15">
        <v>1</v>
      </c>
      <c r="F17" s="25">
        <v>3250</v>
      </c>
      <c r="G17" s="21">
        <v>2900</v>
      </c>
      <c r="H17" s="21">
        <v>3000</v>
      </c>
      <c r="I17" s="11">
        <f t="shared" si="0"/>
        <v>3050</v>
      </c>
      <c r="J17" s="11">
        <f t="shared" si="4"/>
        <v>2900</v>
      </c>
      <c r="K17" s="10">
        <f t="shared" si="5"/>
        <v>2900</v>
      </c>
      <c r="L17" s="27">
        <f t="shared" si="2"/>
        <v>180.28</v>
      </c>
      <c r="M17" s="28">
        <f t="shared" si="3"/>
        <v>5.91</v>
      </c>
    </row>
    <row r="18" spans="1:13" ht="36" x14ac:dyDescent="0.25">
      <c r="A18" s="12">
        <v>8</v>
      </c>
      <c r="B18" s="13" t="s">
        <v>22</v>
      </c>
      <c r="C18" s="14" t="s">
        <v>18</v>
      </c>
      <c r="D18" s="26" t="s">
        <v>27</v>
      </c>
      <c r="E18" s="15">
        <v>1</v>
      </c>
      <c r="F18" s="25">
        <v>3800</v>
      </c>
      <c r="G18" s="21">
        <v>3600</v>
      </c>
      <c r="H18" s="21">
        <v>3800</v>
      </c>
      <c r="I18" s="11">
        <f t="shared" si="0"/>
        <v>3733.33</v>
      </c>
      <c r="J18" s="11">
        <f t="shared" si="4"/>
        <v>3600</v>
      </c>
      <c r="K18" s="10">
        <f t="shared" si="5"/>
        <v>3600</v>
      </c>
      <c r="L18" s="27">
        <f t="shared" si="2"/>
        <v>115.47</v>
      </c>
      <c r="M18" s="28">
        <f t="shared" si="3"/>
        <v>3.09</v>
      </c>
    </row>
    <row r="19" spans="1:13" ht="36" x14ac:dyDescent="0.25">
      <c r="A19" s="12">
        <v>9</v>
      </c>
      <c r="B19" s="13" t="s">
        <v>22</v>
      </c>
      <c r="C19" s="14" t="s">
        <v>17</v>
      </c>
      <c r="D19" s="26" t="s">
        <v>27</v>
      </c>
      <c r="E19" s="15">
        <v>1</v>
      </c>
      <c r="F19" s="25">
        <v>3200</v>
      </c>
      <c r="G19" s="21">
        <v>2700</v>
      </c>
      <c r="H19" s="21">
        <v>3000</v>
      </c>
      <c r="I19" s="11">
        <f t="shared" si="0"/>
        <v>2966.67</v>
      </c>
      <c r="J19" s="11">
        <f t="shared" si="4"/>
        <v>2700</v>
      </c>
      <c r="K19" s="10">
        <f t="shared" si="5"/>
        <v>2700</v>
      </c>
      <c r="L19" s="27">
        <f t="shared" si="2"/>
        <v>251.66</v>
      </c>
      <c r="M19" s="28">
        <f t="shared" si="3"/>
        <v>8.48</v>
      </c>
    </row>
    <row r="20" spans="1:13" ht="36" x14ac:dyDescent="0.25">
      <c r="A20" s="12">
        <v>10</v>
      </c>
      <c r="B20" s="13" t="s">
        <v>22</v>
      </c>
      <c r="C20" s="14" t="s">
        <v>18</v>
      </c>
      <c r="D20" s="26" t="s">
        <v>27</v>
      </c>
      <c r="E20" s="15">
        <v>1</v>
      </c>
      <c r="F20" s="25">
        <v>3700</v>
      </c>
      <c r="G20" s="21">
        <v>3500</v>
      </c>
      <c r="H20" s="21">
        <v>3500</v>
      </c>
      <c r="I20" s="11">
        <f t="shared" si="0"/>
        <v>3566.67</v>
      </c>
      <c r="J20" s="11">
        <f t="shared" si="4"/>
        <v>3500</v>
      </c>
      <c r="K20" s="10">
        <f t="shared" si="5"/>
        <v>3500</v>
      </c>
      <c r="L20" s="27">
        <f t="shared" si="2"/>
        <v>115.47</v>
      </c>
      <c r="M20" s="28">
        <f t="shared" si="3"/>
        <v>3.24</v>
      </c>
    </row>
    <row r="21" spans="1:13" ht="36" x14ac:dyDescent="0.25">
      <c r="A21" s="12">
        <v>11</v>
      </c>
      <c r="B21" s="13" t="s">
        <v>22</v>
      </c>
      <c r="C21" s="14" t="s">
        <v>18</v>
      </c>
      <c r="D21" s="26" t="s">
        <v>27</v>
      </c>
      <c r="E21" s="15">
        <v>1</v>
      </c>
      <c r="F21" s="25">
        <v>26000</v>
      </c>
      <c r="G21" s="21">
        <v>23500</v>
      </c>
      <c r="H21" s="21">
        <v>24000</v>
      </c>
      <c r="I21" s="11">
        <f t="shared" si="0"/>
        <v>24500</v>
      </c>
      <c r="J21" s="11">
        <f t="shared" si="4"/>
        <v>23500</v>
      </c>
      <c r="K21" s="10">
        <f t="shared" si="5"/>
        <v>23500</v>
      </c>
      <c r="L21" s="27">
        <f t="shared" si="2"/>
        <v>1322.88</v>
      </c>
      <c r="M21" s="28">
        <f t="shared" si="3"/>
        <v>5.4</v>
      </c>
    </row>
    <row r="22" spans="1:13" ht="36" x14ac:dyDescent="0.25">
      <c r="A22" s="12">
        <v>12</v>
      </c>
      <c r="B22" s="13" t="s">
        <v>22</v>
      </c>
      <c r="C22" s="14" t="s">
        <v>18</v>
      </c>
      <c r="D22" s="26" t="s">
        <v>27</v>
      </c>
      <c r="E22" s="15">
        <v>1</v>
      </c>
      <c r="F22" s="25">
        <v>13900</v>
      </c>
      <c r="G22" s="21">
        <v>13100</v>
      </c>
      <c r="H22" s="21">
        <v>14000</v>
      </c>
      <c r="I22" s="11">
        <f t="shared" si="0"/>
        <v>13666.67</v>
      </c>
      <c r="J22" s="11">
        <f t="shared" si="4"/>
        <v>13100</v>
      </c>
      <c r="K22" s="10">
        <f t="shared" si="5"/>
        <v>13100</v>
      </c>
      <c r="L22" s="27">
        <f t="shared" si="2"/>
        <v>493.29</v>
      </c>
      <c r="M22" s="28">
        <f t="shared" si="3"/>
        <v>3.61</v>
      </c>
    </row>
    <row r="23" spans="1:13" ht="24" x14ac:dyDescent="0.25">
      <c r="A23" s="12">
        <v>13</v>
      </c>
      <c r="B23" s="13" t="s">
        <v>23</v>
      </c>
      <c r="C23" s="14" t="s">
        <v>19</v>
      </c>
      <c r="D23" s="26" t="s">
        <v>27</v>
      </c>
      <c r="E23" s="15">
        <v>1</v>
      </c>
      <c r="F23" s="25">
        <v>3400</v>
      </c>
      <c r="G23" s="21">
        <v>3300</v>
      </c>
      <c r="H23" s="21">
        <v>3500</v>
      </c>
      <c r="I23" s="11">
        <f t="shared" si="0"/>
        <v>3400</v>
      </c>
      <c r="J23" s="11">
        <f t="shared" si="4"/>
        <v>3300</v>
      </c>
      <c r="K23" s="10">
        <f t="shared" si="5"/>
        <v>3300</v>
      </c>
      <c r="L23" s="27">
        <f t="shared" si="2"/>
        <v>100</v>
      </c>
      <c r="M23" s="28">
        <f t="shared" si="3"/>
        <v>2.94</v>
      </c>
    </row>
    <row r="24" spans="1:13" ht="24" x14ac:dyDescent="0.25">
      <c r="A24" s="12">
        <v>14</v>
      </c>
      <c r="B24" s="13" t="s">
        <v>23</v>
      </c>
      <c r="C24" s="14" t="s">
        <v>19</v>
      </c>
      <c r="D24" s="26" t="s">
        <v>27</v>
      </c>
      <c r="E24" s="15">
        <v>1</v>
      </c>
      <c r="F24" s="25">
        <v>1550</v>
      </c>
      <c r="G24" s="21">
        <v>1500</v>
      </c>
      <c r="H24" s="21">
        <v>1600</v>
      </c>
      <c r="I24" s="11">
        <f t="shared" si="0"/>
        <v>1550</v>
      </c>
      <c r="J24" s="11">
        <f t="shared" si="4"/>
        <v>1500</v>
      </c>
      <c r="K24" s="10">
        <f t="shared" si="5"/>
        <v>1500</v>
      </c>
      <c r="L24" s="27">
        <f t="shared" si="2"/>
        <v>50</v>
      </c>
      <c r="M24" s="28">
        <f t="shared" si="3"/>
        <v>3.23</v>
      </c>
    </row>
    <row r="25" spans="1:13" ht="24" x14ac:dyDescent="0.25">
      <c r="A25" s="12">
        <v>15</v>
      </c>
      <c r="B25" s="13" t="s">
        <v>23</v>
      </c>
      <c r="C25" s="14" t="s">
        <v>20</v>
      </c>
      <c r="D25" s="26" t="s">
        <v>27</v>
      </c>
      <c r="E25" s="15">
        <v>1</v>
      </c>
      <c r="F25" s="25">
        <v>2600</v>
      </c>
      <c r="G25" s="21">
        <v>2300</v>
      </c>
      <c r="H25" s="21">
        <v>2500</v>
      </c>
      <c r="I25" s="11">
        <f t="shared" si="0"/>
        <v>2466.67</v>
      </c>
      <c r="J25" s="11">
        <f t="shared" si="4"/>
        <v>2300</v>
      </c>
      <c r="K25" s="10">
        <f t="shared" si="5"/>
        <v>2300</v>
      </c>
      <c r="L25" s="27">
        <f t="shared" si="2"/>
        <v>152.75</v>
      </c>
      <c r="M25" s="28">
        <f t="shared" si="3"/>
        <v>6.19</v>
      </c>
    </row>
    <row r="26" spans="1:13" ht="84" x14ac:dyDescent="0.25">
      <c r="A26" s="12">
        <v>16</v>
      </c>
      <c r="B26" s="29" t="s">
        <v>25</v>
      </c>
      <c r="C26" s="14" t="s">
        <v>21</v>
      </c>
      <c r="D26" s="26" t="s">
        <v>27</v>
      </c>
      <c r="E26" s="15">
        <v>1</v>
      </c>
      <c r="F26" s="25">
        <v>6100</v>
      </c>
      <c r="G26" s="21">
        <v>5900</v>
      </c>
      <c r="H26" s="21">
        <v>6000</v>
      </c>
      <c r="I26" s="11">
        <f t="shared" si="0"/>
        <v>6000</v>
      </c>
      <c r="J26" s="11">
        <f t="shared" si="4"/>
        <v>5900</v>
      </c>
      <c r="K26" s="10">
        <f t="shared" si="5"/>
        <v>5900</v>
      </c>
      <c r="L26" s="27">
        <f t="shared" si="2"/>
        <v>100</v>
      </c>
      <c r="M26" s="28">
        <f t="shared" si="3"/>
        <v>1.67</v>
      </c>
    </row>
    <row r="27" spans="1:13" ht="150" customHeight="1" x14ac:dyDescent="0.25">
      <c r="A27" s="12">
        <v>17</v>
      </c>
      <c r="B27" s="29" t="s">
        <v>26</v>
      </c>
      <c r="C27" s="14" t="s">
        <v>21</v>
      </c>
      <c r="D27" s="26" t="s">
        <v>27</v>
      </c>
      <c r="E27" s="15">
        <v>1</v>
      </c>
      <c r="F27" s="25">
        <v>15000</v>
      </c>
      <c r="G27" s="21">
        <v>14100</v>
      </c>
      <c r="H27" s="21">
        <v>15000</v>
      </c>
      <c r="I27" s="11">
        <f t="shared" si="0"/>
        <v>14700</v>
      </c>
      <c r="J27" s="11">
        <f t="shared" si="4"/>
        <v>14100</v>
      </c>
      <c r="K27" s="10">
        <f t="shared" si="5"/>
        <v>14100</v>
      </c>
      <c r="L27" s="27">
        <f t="shared" si="2"/>
        <v>519.62</v>
      </c>
      <c r="M27" s="28">
        <f t="shared" si="3"/>
        <v>3.53</v>
      </c>
    </row>
    <row r="28" spans="1:13" ht="60" x14ac:dyDescent="0.25">
      <c r="A28" s="12">
        <v>18</v>
      </c>
      <c r="B28" s="29" t="s">
        <v>24</v>
      </c>
      <c r="C28" s="14" t="s">
        <v>21</v>
      </c>
      <c r="D28" s="26" t="s">
        <v>27</v>
      </c>
      <c r="E28" s="15">
        <v>1</v>
      </c>
      <c r="F28" s="25">
        <v>7700</v>
      </c>
      <c r="G28" s="21">
        <v>7200</v>
      </c>
      <c r="H28" s="21">
        <v>7500</v>
      </c>
      <c r="I28" s="11">
        <f t="shared" si="0"/>
        <v>7466.67</v>
      </c>
      <c r="J28" s="11">
        <f t="shared" si="4"/>
        <v>7200</v>
      </c>
      <c r="K28" s="10">
        <f t="shared" si="5"/>
        <v>7200</v>
      </c>
      <c r="L28" s="27">
        <f t="shared" si="2"/>
        <v>251.66</v>
      </c>
      <c r="M28" s="28">
        <f t="shared" si="3"/>
        <v>3.37</v>
      </c>
    </row>
    <row r="29" spans="1:13" ht="24" x14ac:dyDescent="0.25">
      <c r="A29" s="12">
        <v>19</v>
      </c>
      <c r="B29" s="29" t="s">
        <v>23</v>
      </c>
      <c r="C29" s="14" t="s">
        <v>19</v>
      </c>
      <c r="D29" s="26" t="s">
        <v>27</v>
      </c>
      <c r="E29" s="15">
        <v>1</v>
      </c>
      <c r="F29" s="25">
        <v>3500</v>
      </c>
      <c r="G29" s="21">
        <v>3000</v>
      </c>
      <c r="H29" s="21">
        <v>3600</v>
      </c>
      <c r="I29" s="11">
        <f t="shared" si="0"/>
        <v>3366.67</v>
      </c>
      <c r="J29" s="11">
        <f t="shared" si="4"/>
        <v>3000</v>
      </c>
      <c r="K29" s="10">
        <f t="shared" si="5"/>
        <v>3000</v>
      </c>
      <c r="L29" s="27">
        <f t="shared" si="2"/>
        <v>321.45999999999998</v>
      </c>
      <c r="M29" s="28">
        <f t="shared" si="3"/>
        <v>9.5500000000000007</v>
      </c>
    </row>
    <row r="30" spans="1:13" ht="36" x14ac:dyDescent="0.25">
      <c r="A30" s="12">
        <v>20</v>
      </c>
      <c r="B30" s="29" t="s">
        <v>22</v>
      </c>
      <c r="C30" s="14" t="s">
        <v>17</v>
      </c>
      <c r="D30" s="26" t="s">
        <v>27</v>
      </c>
      <c r="E30" s="15">
        <v>1</v>
      </c>
      <c r="F30" s="25">
        <v>3500</v>
      </c>
      <c r="G30" s="21">
        <v>3000</v>
      </c>
      <c r="H30" s="21">
        <v>3600</v>
      </c>
      <c r="I30" s="11">
        <f t="shared" si="0"/>
        <v>3366.67</v>
      </c>
      <c r="J30" s="11">
        <f t="shared" si="4"/>
        <v>3000</v>
      </c>
      <c r="K30" s="10">
        <f t="shared" si="5"/>
        <v>3000</v>
      </c>
      <c r="L30" s="27">
        <f t="shared" si="2"/>
        <v>321.45999999999998</v>
      </c>
      <c r="M30" s="28">
        <f t="shared" si="3"/>
        <v>9.5500000000000007</v>
      </c>
    </row>
    <row r="31" spans="1:13" ht="36" x14ac:dyDescent="0.25">
      <c r="A31" s="12">
        <v>21</v>
      </c>
      <c r="B31" s="29" t="s">
        <v>22</v>
      </c>
      <c r="C31" s="14" t="s">
        <v>17</v>
      </c>
      <c r="D31" s="26" t="s">
        <v>27</v>
      </c>
      <c r="E31" s="15">
        <v>1</v>
      </c>
      <c r="F31" s="25">
        <v>4700</v>
      </c>
      <c r="G31" s="21">
        <v>4000</v>
      </c>
      <c r="H31" s="21">
        <v>4500</v>
      </c>
      <c r="I31" s="11">
        <f t="shared" si="0"/>
        <v>4400</v>
      </c>
      <c r="J31" s="11">
        <f t="shared" si="4"/>
        <v>4000</v>
      </c>
      <c r="K31" s="10">
        <f>J31*E31</f>
        <v>4000</v>
      </c>
      <c r="L31" s="27">
        <f t="shared" si="2"/>
        <v>360.56</v>
      </c>
      <c r="M31" s="28">
        <f t="shared" si="3"/>
        <v>8.19</v>
      </c>
    </row>
    <row r="32" spans="1:13" x14ac:dyDescent="0.25">
      <c r="A32" s="17"/>
      <c r="B32" s="30"/>
      <c r="C32" s="18"/>
      <c r="D32" s="31"/>
      <c r="E32" s="18"/>
      <c r="F32" s="32"/>
      <c r="G32" s="33"/>
      <c r="H32" s="33"/>
      <c r="I32" s="19"/>
      <c r="J32" s="19" t="s">
        <v>28</v>
      </c>
      <c r="K32" s="34">
        <f>SUM(K11:K31)</f>
        <v>157900</v>
      </c>
      <c r="L32" s="35"/>
      <c r="M32" s="36"/>
    </row>
    <row r="33" spans="1:13" x14ac:dyDescent="0.25">
      <c r="A33" s="39" t="s">
        <v>35</v>
      </c>
      <c r="B33" s="39"/>
      <c r="C33" s="39"/>
      <c r="D33" s="39"/>
      <c r="E33" s="39"/>
      <c r="F33" s="39"/>
      <c r="G33" s="39"/>
      <c r="H33" s="39"/>
      <c r="I33" s="39"/>
      <c r="J33" s="39"/>
      <c r="K33" s="39"/>
      <c r="L33" s="39"/>
      <c r="M33" s="39"/>
    </row>
    <row r="34" spans="1:13" ht="15" customHeight="1" x14ac:dyDescent="0.25">
      <c r="A34" s="37" t="s">
        <v>30</v>
      </c>
      <c r="B34" s="37"/>
      <c r="C34" s="37"/>
      <c r="D34" s="37"/>
      <c r="E34" s="37"/>
      <c r="F34" s="37"/>
      <c r="G34" s="37"/>
      <c r="H34" s="37"/>
      <c r="I34" s="37"/>
      <c r="J34" s="37"/>
      <c r="K34" s="37"/>
      <c r="L34" s="37"/>
      <c r="M34" s="37"/>
    </row>
    <row r="35" spans="1:13" x14ac:dyDescent="0.25">
      <c r="B35" s="1" t="s">
        <v>36</v>
      </c>
    </row>
  </sheetData>
  <autoFilter ref="A10:M13"/>
  <mergeCells count="11">
    <mergeCell ref="A34:M34"/>
    <mergeCell ref="I1:M1"/>
    <mergeCell ref="A33:M33"/>
    <mergeCell ref="A3:M3"/>
    <mergeCell ref="A2:M2"/>
    <mergeCell ref="A4:B4"/>
    <mergeCell ref="A5:B5"/>
    <mergeCell ref="C4:M4"/>
    <mergeCell ref="C5:M5"/>
    <mergeCell ref="A7:M7"/>
    <mergeCell ref="A8:M9"/>
  </mergeCells>
  <pageMargins left="0.31496062992125984" right="0.31496062992125984" top="0.35433070866141736" bottom="0.35433070866141736" header="0.31496062992125984" footer="0.31496062992125984"/>
  <pageSetup paperSize="9" scale="94" fitToHeight="0"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Телегин Иван Алексеевич</dc:creator>
  <cp:lastModifiedBy>user</cp:lastModifiedBy>
  <cp:lastPrinted>2026-08-07T10:56:13Z</cp:lastPrinted>
  <dcterms:created xsi:type="dcterms:W3CDTF">2006-09-16T00:00:00Z</dcterms:created>
  <dcterms:modified xsi:type="dcterms:W3CDTF">2026-08-11T10:54:18Z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D065D3CF59C14453940A129FC603D360_13</vt:lpwstr>
  </property>
  <property fmtid="{D5CDD505-2E9C-101B-9397-08002B2CF9AE}" pid="3" name="KSOProductBuildVer">
    <vt:lpwstr>1049-12.2.0.18607</vt:lpwstr>
  </property>
</Properties>
</file>